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1"/>
  </bookViews>
  <sheets>
    <sheet name="índice" sheetId="1" r:id="rId1"/>
    <sheet name="previsiones" sheetId="2" r:id="rId2"/>
    <sheet name="ajustes" sheetId="3" r:id="rId3"/>
    <sheet name="declaraciones" sheetId="4" r:id="rId4"/>
  </sheets>
  <definedNames>
    <definedName name="_xlnm.Print_Area" localSheetId="0">'índice'!$A$1:$O$21</definedName>
    <definedName name="Cuadro_A1">'previsiones'!$B$8:$Y$12</definedName>
    <definedName name="Cuadro_A2">'previsiones'!$B$19:$U$23</definedName>
    <definedName name="Cuadro_A3">'previsiones'!$B$30:$U$41</definedName>
    <definedName name="Cuadro_A4">'previsiones'!$B$46:$U$68</definedName>
    <definedName name="Cuadro_B1">'ajustes'!$B$8:$V$14</definedName>
    <definedName name="Cuadro_B2">'ajustes'!$B$19:$V$35</definedName>
    <definedName name="Cuadro_B3">'ajustes'!$B$40:$V$45</definedName>
    <definedName name="Cuadro_B4">'ajustes'!$B$58:$U$130</definedName>
  </definedNames>
  <calcPr fullCalcOnLoad="1"/>
</workbook>
</file>

<file path=xl/sharedStrings.xml><?xml version="1.0" encoding="utf-8"?>
<sst xmlns="http://schemas.openxmlformats.org/spreadsheetml/2006/main" count="220" uniqueCount="158">
  <si>
    <t>Ingresos corrientes</t>
  </si>
  <si>
    <t>Gastos corrientes</t>
  </si>
  <si>
    <t>Gastos de capital</t>
  </si>
  <si>
    <t>Ingresos de capital</t>
  </si>
  <si>
    <t>Ingresos no financieros</t>
  </si>
  <si>
    <t>Ingresos financieros</t>
  </si>
  <si>
    <t>Ingresos totales</t>
  </si>
  <si>
    <t>Gastos no financieros</t>
  </si>
  <si>
    <t>Gastos operaciones financieras</t>
  </si>
  <si>
    <t>Gastos totales</t>
  </si>
  <si>
    <t>Ahorro bruto</t>
  </si>
  <si>
    <t>Ahorro neto</t>
  </si>
  <si>
    <t>Saldo de operaciones no financieras</t>
  </si>
  <si>
    <t>Capacidad o necesidad de financiación</t>
  </si>
  <si>
    <t>A.1 INGRESOS</t>
  </si>
  <si>
    <t>A.3 MAGNITUDES FINANCIERAS Y PRESUPUESTARIAS</t>
  </si>
  <si>
    <t>A.4 ENDEUDAMIENTO</t>
  </si>
  <si>
    <t>Deuda viva a 31 de diciembre</t>
  </si>
  <si>
    <t xml:space="preserve">   A corto plazo</t>
  </si>
  <si>
    <t>Unidad: miles de euros</t>
  </si>
  <si>
    <t>Remanente de tesorería gastos generales</t>
  </si>
  <si>
    <t>Obligaciones pendientes de pago ejercicios cerrados</t>
  </si>
  <si>
    <t>Derechos pendientes de cobro ejercicios cerrados</t>
  </si>
  <si>
    <t>Saldos de dudoso cobro</t>
  </si>
  <si>
    <t>Saldo obligaciones pendientes de aplicar al ppto al 31/12</t>
  </si>
  <si>
    <t xml:space="preserve">Medida 2: Refuerzo de la eficacia de la recaudación ejecutiva y voluntaria (firma de convenios de colaboración con Estado y/o CCAA), </t>
  </si>
  <si>
    <t>Periodo medio de pago a proveedores</t>
  </si>
  <si>
    <t>Ingresos liquidados o previstos</t>
  </si>
  <si>
    <t xml:space="preserve">Medida1: Subidas tributarias, supresión de exenciones y bonificaciones voluntarias, </t>
  </si>
  <si>
    <t>Medida 1: Reducción de costes de personal (reducción de sueldos o efectivos)</t>
  </si>
  <si>
    <t>Medida 5: Regulación de las clausulas indemnizatorias de acuerdo a la reforma laboral en proceso.</t>
  </si>
  <si>
    <t>Coste de prestación del servicio</t>
  </si>
  <si>
    <t>Medida 1: Publicación anual en las memorias de las empresas de las retribuciones que perciban los máximos responsables y directivos</t>
  </si>
  <si>
    <t xml:space="preserve">Medida 2: Estimación realista de los derechos de dudoso cobro </t>
  </si>
  <si>
    <t>Otras</t>
  </si>
  <si>
    <t xml:space="preserve">        - Resto operaciones endeudamiento a l.p</t>
  </si>
  <si>
    <t xml:space="preserve">   A largo plazo :</t>
  </si>
  <si>
    <t>DRN previstos</t>
  </si>
  <si>
    <t>DRN</t>
  </si>
  <si>
    <t>ORN</t>
  </si>
  <si>
    <t>ORN previstos</t>
  </si>
  <si>
    <t>Tasa anual crecimiento media</t>
  </si>
  <si>
    <t xml:space="preserve">A.2 GASTOS </t>
  </si>
  <si>
    <t>B) AJUSTES PROPUESTOS EN EL PLAN</t>
  </si>
  <si>
    <t>B.1 Descripción medida de ingresos</t>
  </si>
  <si>
    <t>B.2 Descripción medida de gastos</t>
  </si>
  <si>
    <t xml:space="preserve">Medida 3: Potenciar la inspección tributaria para descubrir hechos imponibles no gravados. </t>
  </si>
  <si>
    <t xml:space="preserve">Medida 4: Correcta financiación de tasas y precios públicos (detallado más adelante)  </t>
  </si>
  <si>
    <t>Medida 5: Otras medidas por el lado de los ingresos</t>
  </si>
  <si>
    <t>Desviación</t>
  </si>
  <si>
    <t>Desviación total</t>
  </si>
  <si>
    <t>Medida 6: Reducción del número de personal de confianza y su adecuación al tamaño de la Entidad local.</t>
  </si>
  <si>
    <t xml:space="preserve">Medida 7: Contratos externalizados que considerando su objeto pueden ser prestados por el personal municipal actual. </t>
  </si>
  <si>
    <t xml:space="preserve">Medida 8: Disolución de aquellas empresas que presenten  pérdidas &gt; ½ capital social según artículo 103.2 del TRDLVRL, no admitiéndose una ampliación de capital con cargo a la Entidad local. </t>
  </si>
  <si>
    <t xml:space="preserve">Medida 10: Reducción de celebración de contratos menores (se primará el requisito del menor precio de licitación) </t>
  </si>
  <si>
    <t>Medida 11: No ejecución de inversión prevista inicialmente</t>
  </si>
  <si>
    <t>Medida 12: Reducción de cargas administrativas a los ciudadanos y empresas</t>
  </si>
  <si>
    <t>Medida 13: Modificación de la organización de la corporación local</t>
  </si>
  <si>
    <t>Medida 14: Reducción de la estructura organizativa de la EELL</t>
  </si>
  <si>
    <t>Medida 3:   Limitación de salarios en los contratos mercantiles o de alta dirección, con identificación del límite de las retribuciones básicas y de los criterios para la fijación de las retribuciones variables y complementarias que en cualquier caso se vincularán a aspectos de competitividad y consecución de objetivos que promuevan las buenas prácticas de gestión empresarial.</t>
  </si>
  <si>
    <t xml:space="preserve">Medida 4:  Reducción del número de consejeros de los Consejos de Administración de las empresas del sector público. </t>
  </si>
  <si>
    <t xml:space="preserve">Medida 16: Otras medidas por el lado de los gastos. </t>
  </si>
  <si>
    <t xml:space="preserve">Medida 15: Reducción de en la prestación de servicios de tipo no obligatorio. </t>
  </si>
  <si>
    <t>Servicio público 2: Servicio de alcantarillado</t>
  </si>
  <si>
    <t>Servicio público 3: Servicio de recogida de basuras</t>
  </si>
  <si>
    <t>Servicio público 4: Servicio de tratamiento de residuos</t>
  </si>
  <si>
    <t>Servicio público 6: Hospitalarios</t>
  </si>
  <si>
    <t>Servicio público 8: Educativos</t>
  </si>
  <si>
    <t>Servicio público 9: Deportivos</t>
  </si>
  <si>
    <t>Servicio público 7: Sociales y asistenciales</t>
  </si>
  <si>
    <t>TOTAL SERVICIOS PÚBLICOS</t>
  </si>
  <si>
    <t>Servicio público 5: Saneamiento</t>
  </si>
  <si>
    <t>Servicio público 1: Abastecimiento de aguas</t>
  </si>
  <si>
    <t>Servicio público 10: Culturales</t>
  </si>
  <si>
    <t>Servicio público 11: Protección civil</t>
  </si>
  <si>
    <t>Servicio público 12: Transporte colectivo urbano de viajeros</t>
  </si>
  <si>
    <t>Servicio público 13: Gestión urbanística</t>
  </si>
  <si>
    <t>B.4 Detalle de la financiación de los servicios públicos prestados:</t>
  </si>
  <si>
    <t xml:space="preserve">(no habrá que cumplimentar aquellos servicios que no se presten) </t>
  </si>
  <si>
    <t>(2) Recaudación líquida efectivamente obtenida en el ejercicio correspondiente a derechos liquidados en el mismo ejercicio</t>
  </si>
  <si>
    <t>Coste total de prestación del servicios</t>
  </si>
  <si>
    <t>Ingresos liquidados o previstos total</t>
  </si>
  <si>
    <t>AHORRO TOTAL GENERADO POR LAS MEDIDAS relativas a ingresos (A)</t>
  </si>
  <si>
    <t xml:space="preserve">          De éste ahorro, cuantificar el que afectaría a ingresos corrientes (A1)</t>
  </si>
  <si>
    <t>AHORRO TOTAL GENERADO POR LAS MEDIDAS relativas a gastos (B)</t>
  </si>
  <si>
    <t>AHORRO TOTAL GENERADO POR OTRO TIPO DE MEDIDAS (C)</t>
  </si>
  <si>
    <t>AHORRO TOTAL GENERADO POR LAS MEDIDAS (D)=(A)+(B)+(C)</t>
  </si>
  <si>
    <t>Norma estatal = 2</t>
  </si>
  <si>
    <t>Norma autonómica = 3</t>
  </si>
  <si>
    <t>Tasa = 1</t>
  </si>
  <si>
    <t>Precio público = 2</t>
  </si>
  <si>
    <t>Ninguna = 3</t>
  </si>
  <si>
    <t>(2) Cumplimentar con el siguiente código numérico (no incluir texto en la respuesta):</t>
  </si>
  <si>
    <t>Forma de financiación:</t>
  </si>
  <si>
    <t>(1) Cumplimentar con el siguiente código numérico (no incluir texto en la respuesta):</t>
  </si>
  <si>
    <t>Soporte jurídico:</t>
  </si>
  <si>
    <t>Ajustes SEC (en términos de Contabilidad Nacional)</t>
  </si>
  <si>
    <t>Medida 2: Regulación del régimen laboral y retributivo de las empresas públicas tomando en consideración aspectos tales como el sector de actividad, el volumen de negocio, la percepción de fondos públicos</t>
  </si>
  <si>
    <t>Medida 9: Realizar estudio de viabilidad y análisis coste/beneficio en todos los contratos de inversión que vaya a realizar la entidad durante la vigencia del plan antes de su adjudicación, siendo dicha viabilidad requisito preceptivo para la celebración del contrato</t>
  </si>
  <si>
    <r>
      <t>Recaudación líquida</t>
    </r>
    <r>
      <rPr>
        <b/>
        <i/>
        <vertAlign val="superscript"/>
        <sz val="12"/>
        <color indexed="8"/>
        <rFont val="Arial Narrow"/>
        <family val="2"/>
      </rPr>
      <t xml:space="preserve"> ( 2 )</t>
    </r>
  </si>
  <si>
    <r>
      <t xml:space="preserve">INGRESOS </t>
    </r>
    <r>
      <rPr>
        <b/>
        <vertAlign val="superscript"/>
        <sz val="12"/>
        <color indexed="8"/>
        <rFont val="Arial Narrow"/>
        <family val="2"/>
      </rPr>
      <t>( 1 )</t>
    </r>
  </si>
  <si>
    <r>
      <t xml:space="preserve">GASTOS </t>
    </r>
    <r>
      <rPr>
        <b/>
        <vertAlign val="superscript"/>
        <sz val="12"/>
        <color indexed="8"/>
        <rFont val="Arial Narrow"/>
        <family val="2"/>
      </rPr>
      <t>( 3 )</t>
    </r>
  </si>
  <si>
    <r>
      <t xml:space="preserve">B.3 Otro tipo de medidas 
</t>
    </r>
    <r>
      <rPr>
        <b/>
        <i/>
        <sz val="12"/>
        <color indexed="8"/>
        <rFont val="Arial Narrow"/>
        <family val="2"/>
      </rPr>
      <t>(algunas podrían no repercutir en términos económicos y/o repercutir incrementando el gasto o reduciendo los ingresos, éstas deberán incluirse con signo negativo)</t>
    </r>
  </si>
  <si>
    <r>
      <t xml:space="preserve">Forma de financiación
 (2) </t>
    </r>
    <r>
      <rPr>
        <i/>
        <sz val="12"/>
        <color indexed="8"/>
        <rFont val="Arial Narrow"/>
        <family val="2"/>
      </rPr>
      <t>Ver códigos al final</t>
    </r>
  </si>
  <si>
    <r>
      <t xml:space="preserve">Soporte jurídico
</t>
    </r>
    <r>
      <rPr>
        <sz val="12"/>
        <color indexed="8"/>
        <rFont val="Arial Narrow"/>
        <family val="2"/>
      </rPr>
      <t>(1)</t>
    </r>
    <r>
      <rPr>
        <i/>
        <sz val="12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Ver códigos al final</t>
    </r>
  </si>
  <si>
    <r>
      <t>Fecha prevista de aprobación</t>
    </r>
    <r>
      <rPr>
        <b/>
        <i/>
        <sz val="12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>(dd/mm/aaaa)</t>
    </r>
  </si>
  <si>
    <r>
      <t xml:space="preserve">Soporte jurídico
</t>
    </r>
    <r>
      <rPr>
        <sz val="12"/>
        <color indexed="8"/>
        <rFont val="Arial Narrow"/>
        <family val="2"/>
      </rPr>
      <t>(1)</t>
    </r>
    <r>
      <rPr>
        <i/>
        <sz val="10"/>
        <color indexed="8"/>
        <rFont val="Arial Narrow"/>
        <family val="2"/>
      </rPr>
      <t xml:space="preserve"> Ver códigos al final</t>
    </r>
  </si>
  <si>
    <r>
      <t xml:space="preserve">Soporte jurídico
</t>
    </r>
    <r>
      <rPr>
        <sz val="12"/>
        <color indexed="8"/>
        <rFont val="Arial Narrow"/>
        <family val="2"/>
      </rPr>
      <t xml:space="preserve">(1) </t>
    </r>
    <r>
      <rPr>
        <i/>
        <sz val="10"/>
        <color indexed="8"/>
        <rFont val="Arial Narrow"/>
        <family val="2"/>
      </rPr>
      <t>Ver códigos al final</t>
    </r>
  </si>
  <si>
    <t>A) SITUACIÓN ACTUAL Y PREVISIONES</t>
  </si>
  <si>
    <t>C) DECLARACIONES</t>
  </si>
  <si>
    <t>Ir al índice</t>
  </si>
  <si>
    <t>(Denominación)</t>
  </si>
  <si>
    <t>PLAN DE AJUSTE DE LA ENTIDAD LOCAL:</t>
  </si>
  <si>
    <t>Recuerde que los importes se expresarán en miles de euros</t>
  </si>
  <si>
    <t xml:space="preserve">    Cuota total de amortización del principal:</t>
  </si>
  <si>
    <t xml:space="preserve">    Cuota total de intereses:</t>
  </si>
  <si>
    <t xml:space="preserve">        con el informe </t>
  </si>
  <si>
    <t xml:space="preserve">  favorable</t>
  </si>
  <si>
    <t xml:space="preserve">  desfavorable</t>
  </si>
  <si>
    <t>(dd/mm/aaaa)</t>
  </si>
  <si>
    <t xml:space="preserve">        (marcar con una x)</t>
  </si>
  <si>
    <t>CONTENIDO DEL PLAN DE AJUSTE</t>
  </si>
  <si>
    <t>Antes de enviar el plan de ajuste compruebe que se han cumplimentado correctamente las tres hojas que contiene.</t>
  </si>
  <si>
    <t>CIF de la Entidad local</t>
  </si>
  <si>
    <t>(Se acompañará un documento pdf en el que se detallen las medidas de las que se derivan los resultados que se recogen a continuación)</t>
  </si>
  <si>
    <t>Varios = 4 (en el documento pdf que se acompañe se detallará el soporte jurídico, su fecha de aprobación y el impacto financiero)</t>
  </si>
  <si>
    <t>(3) En el documento pdf que se acompañe se detallará la forma de financiación y el impacto financiero</t>
  </si>
  <si>
    <t>Resto de servicios públicos (3)</t>
  </si>
  <si>
    <r>
      <t>Anualidades</t>
    </r>
    <r>
      <rPr>
        <b/>
        <vertAlign val="superscript"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>operaciones endeudamiento a largo plazo</t>
    </r>
  </si>
  <si>
    <t>Norma de la Entidad local = 1</t>
  </si>
  <si>
    <t>Ir a……</t>
  </si>
  <si>
    <t>Compromisos declarados por la Entidad local</t>
  </si>
  <si>
    <r>
      <t xml:space="preserve">A) SITUACIÓN ACTUAL Y PREVISIONES: </t>
    </r>
    <r>
      <rPr>
        <i/>
        <sz val="12"/>
        <rFont val="Arial Narrow"/>
        <family val="2"/>
      </rPr>
      <t>(en términos consolidados conforme a la normativa de estabilidad presupuestaria)</t>
    </r>
  </si>
  <si>
    <t>1.     El presente plan de ajuste ha sido aprobado por el Pleno de la Entidad en sesión del día</t>
  </si>
  <si>
    <t xml:space="preserve">        -Pago a proveedores</t>
  </si>
  <si>
    <t xml:space="preserve">        -Medidas Extraordinarias por RD-ley 8/2013</t>
  </si>
  <si>
    <t xml:space="preserve">        -RD-ley 10/2015 (***)</t>
  </si>
  <si>
    <t xml:space="preserve">        -Operación por Fondos de financiación</t>
  </si>
  <si>
    <r>
      <t>del interventor local</t>
    </r>
    <r>
      <rPr>
        <sz val="12"/>
        <color indexed="10"/>
        <rFont val="Arial Narrow"/>
        <family val="2"/>
      </rPr>
      <t xml:space="preserve">, </t>
    </r>
    <r>
      <rPr>
        <sz val="12"/>
        <rFont val="Arial Narrow"/>
        <family val="2"/>
      </rPr>
      <t>u órgano de control interno.</t>
    </r>
  </si>
  <si>
    <t>Los municipios que hayan ampliado el periodo de amortización de 10 a 20 años de los préstamos formalizados con el Fondo para la Financiación de los Pagos a Proveedores en la primera fase del mecanismo de pago a proveedores, conforme a lo dispuesto en la Orden PRE/966/2014, y/o hayan solicitado la ampliación de carencia a 3 años, cumplimentarán el plan de ajuste hasta el año 2033 o en su caso 2036</t>
  </si>
  <si>
    <t>(*) Se indicará la deuda a financiar por el mecanismo de pago a proveedores</t>
  </si>
  <si>
    <t>(***) Se indicará el importe del anticipo concedido por el RD-ley 10/2015</t>
  </si>
  <si>
    <t>(*****) Se indicará la deuda vigente por el resto de op. de crédito</t>
  </si>
  <si>
    <t xml:space="preserve">        -Pago a proveedores (*)</t>
  </si>
  <si>
    <t xml:space="preserve">        -Medidas Extraordinarias por RD-ley 8/2013 (**)</t>
  </si>
  <si>
    <t xml:space="preserve">        -Operación por Fondos de financiación (****)</t>
  </si>
  <si>
    <t xml:space="preserve">        - Resto operaciones endeudamiento a l.p (*****) </t>
  </si>
  <si>
    <t xml:space="preserve">        -RD-ley 10/2015</t>
  </si>
  <si>
    <t>El Plan de ajuste para el Fondo de Ordenación abarca hasta el año 2029</t>
  </si>
  <si>
    <t>2015-2017</t>
  </si>
  <si>
    <t>(1) En relación con los años 2018-2029 indicar importes previstos de los derechos reconocidos netos una vez realizados los ajustes detallados posteriormente.</t>
  </si>
  <si>
    <t>(3) En relación con los años 2018-2029 indicar importes previstos de los obligaciones reconocidas netas una vez realizados los ajustes detallados posteriormente.</t>
  </si>
  <si>
    <t>(****) Se indicará la deuda financiada por los FFEEELL</t>
  </si>
  <si>
    <t xml:space="preserve">Cuantificación: Ahorro genererado respecto a la liquidación del ejercicio 2017 (real o estimada) </t>
  </si>
  <si>
    <t>(**) Se indicará la deuda financiada con cargo a las medidas extraordinarias del títuloII</t>
  </si>
  <si>
    <t>AYUNTAMIENTO DE NAVALCARNERO</t>
  </si>
  <si>
    <t>X</t>
  </si>
  <si>
    <t>P2809600F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</si>
</sst>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;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i/>
      <sz val="10"/>
      <color indexed="8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b/>
      <i/>
      <vertAlign val="superscript"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vertAlign val="superscript"/>
      <sz val="12"/>
      <color indexed="8"/>
      <name val="Arial Narrow"/>
      <family val="2"/>
    </font>
    <font>
      <b/>
      <u val="single"/>
      <sz val="12"/>
      <color indexed="8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color indexed="10"/>
      <name val="Arial Narrow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b/>
      <u val="single"/>
      <sz val="14"/>
      <color indexed="18"/>
      <name val="Arial"/>
      <family val="2"/>
    </font>
    <font>
      <b/>
      <sz val="14"/>
      <color indexed="18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sz val="14"/>
      <color indexed="10"/>
      <name val="Arial"/>
      <family val="2"/>
    </font>
    <font>
      <i/>
      <sz val="12"/>
      <color indexed="18"/>
      <name val="Arial"/>
      <family val="2"/>
    </font>
    <font>
      <b/>
      <u val="single"/>
      <sz val="16"/>
      <color indexed="18"/>
      <name val="Arial"/>
      <family val="2"/>
    </font>
    <font>
      <sz val="12"/>
      <color indexed="18"/>
      <name val="Arial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i/>
      <sz val="10"/>
      <name val="Arial Narrow"/>
      <family val="2"/>
    </font>
    <font>
      <sz val="10"/>
      <color indexed="8"/>
      <name val="Arial Narrow"/>
      <family val="2"/>
    </font>
    <font>
      <b/>
      <sz val="14"/>
      <color indexed="56"/>
      <name val="Arial"/>
      <family val="2"/>
    </font>
    <font>
      <b/>
      <sz val="12"/>
      <color indexed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b/>
      <sz val="14"/>
      <color indexed="21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sz val="11"/>
      <color rgb="FFFF0000"/>
      <name val="Arial Narrow"/>
      <family val="2"/>
    </font>
    <font>
      <b/>
      <sz val="14"/>
      <color theme="8" tint="-0.4999699890613556"/>
      <name val="Arial Narrow"/>
      <family val="2"/>
    </font>
    <font>
      <b/>
      <sz val="14"/>
      <color rgb="FF006699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4" fillId="29" borderId="1" applyNumberFormat="0" applyAlignment="0" applyProtection="0"/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3" fillId="0" borderId="8" applyNumberFormat="0" applyFill="0" applyAlignment="0" applyProtection="0"/>
    <xf numFmtId="0" fontId="73" fillId="0" borderId="9" applyNumberFormat="0" applyFill="0" applyAlignment="0" applyProtection="0"/>
  </cellStyleXfs>
  <cellXfs count="309"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0" xfId="0" applyFont="1" applyAlignment="1">
      <alignment/>
    </xf>
    <xf numFmtId="0" fontId="5" fillId="33" borderId="11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5" fillId="33" borderId="14" xfId="0" applyFont="1" applyFill="1" applyBorder="1" applyAlignment="1">
      <alignment/>
    </xf>
    <xf numFmtId="4" fontId="7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4" fontId="5" fillId="0" borderId="0" xfId="0" applyNumberFormat="1" applyFont="1" applyBorder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4" fontId="7" fillId="0" borderId="0" xfId="0" applyNumberFormat="1" applyFont="1" applyBorder="1" applyAlignment="1">
      <alignment horizontal="right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5" fillId="0" borderId="12" xfId="0" applyNumberFormat="1" applyFont="1" applyBorder="1" applyAlignment="1">
      <alignment horizontal="justify" vertical="center" wrapText="1"/>
    </xf>
    <xf numFmtId="4" fontId="17" fillId="0" borderId="0" xfId="0" applyNumberFormat="1" applyFont="1" applyAlignment="1">
      <alignment horizontal="justify" vertical="center" wrapText="1"/>
    </xf>
    <xf numFmtId="4" fontId="8" fillId="0" borderId="0" xfId="0" applyNumberFormat="1" applyFont="1" applyAlignment="1">
      <alignment horizontal="justify" vertical="center" wrapText="1"/>
    </xf>
    <xf numFmtId="4" fontId="18" fillId="0" borderId="0" xfId="0" applyNumberFormat="1" applyFont="1" applyAlignment="1">
      <alignment wrapText="1"/>
    </xf>
    <xf numFmtId="4" fontId="5" fillId="33" borderId="11" xfId="0" applyNumberFormat="1" applyFont="1" applyFill="1" applyBorder="1" applyAlignment="1">
      <alignment horizontal="left" vertical="center" wrapText="1"/>
    </xf>
    <xf numFmtId="4" fontId="5" fillId="33" borderId="16" xfId="0" applyNumberFormat="1" applyFont="1" applyFill="1" applyBorder="1" applyAlignment="1">
      <alignment horizont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left" vertical="center" wrapText="1"/>
    </xf>
    <xf numFmtId="4" fontId="8" fillId="0" borderId="18" xfId="0" applyNumberFormat="1" applyFont="1" applyBorder="1" applyAlignment="1">
      <alignment horizontal="left" vertical="center" wrapText="1"/>
    </xf>
    <xf numFmtId="4" fontId="8" fillId="0" borderId="19" xfId="0" applyNumberFormat="1" applyFont="1" applyBorder="1" applyAlignment="1">
      <alignment horizontal="left" vertical="center" wrapText="1"/>
    </xf>
    <xf numFmtId="4" fontId="8" fillId="0" borderId="20" xfId="0" applyNumberFormat="1" applyFont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left" vertical="center" wrapText="1"/>
    </xf>
    <xf numFmtId="4" fontId="15" fillId="0" borderId="11" xfId="0" applyNumberFormat="1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15" fillId="0" borderId="0" xfId="0" applyNumberFormat="1" applyFont="1" applyAlignment="1">
      <alignment wrapText="1"/>
    </xf>
    <xf numFmtId="4" fontId="5" fillId="33" borderId="15" xfId="0" applyNumberFormat="1" applyFont="1" applyFill="1" applyBorder="1" applyAlignment="1">
      <alignment vertical="center" wrapText="1"/>
    </xf>
    <xf numFmtId="4" fontId="8" fillId="0" borderId="17" xfId="0" applyNumberFormat="1" applyFont="1" applyBorder="1" applyAlignment="1">
      <alignment horizontal="justify" vertical="center" wrapText="1"/>
    </xf>
    <xf numFmtId="4" fontId="8" fillId="0" borderId="19" xfId="0" applyNumberFormat="1" applyFont="1" applyBorder="1" applyAlignment="1">
      <alignment wrapText="1"/>
    </xf>
    <xf numFmtId="4" fontId="7" fillId="0" borderId="21" xfId="0" applyNumberFormat="1" applyFont="1" applyBorder="1" applyAlignment="1">
      <alignment wrapText="1"/>
    </xf>
    <xf numFmtId="4" fontId="15" fillId="0" borderId="11" xfId="0" applyNumberFormat="1" applyFont="1" applyBorder="1" applyAlignment="1">
      <alignment horizontal="justify" vertical="center" wrapText="1"/>
    </xf>
    <xf numFmtId="4" fontId="16" fillId="0" borderId="0" xfId="0" applyNumberFormat="1" applyFont="1" applyAlignment="1">
      <alignment horizontal="justify" vertical="center" wrapText="1"/>
    </xf>
    <xf numFmtId="4" fontId="17" fillId="0" borderId="0" xfId="0" applyNumberFormat="1" applyFont="1" applyAlignment="1">
      <alignment horizontal="left" vertical="center" wrapText="1"/>
    </xf>
    <xf numFmtId="4" fontId="5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left" wrapText="1"/>
    </xf>
    <xf numFmtId="4" fontId="7" fillId="33" borderId="14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left" vertical="center" wrapText="1"/>
    </xf>
    <xf numFmtId="4" fontId="7" fillId="0" borderId="23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4" fontId="5" fillId="0" borderId="23" xfId="0" applyNumberFormat="1" applyFont="1" applyFill="1" applyBorder="1" applyAlignment="1">
      <alignment horizontal="left" vertical="center" wrapText="1"/>
    </xf>
    <xf numFmtId="0" fontId="26" fillId="0" borderId="0" xfId="46" applyFont="1" applyAlignment="1" applyProtection="1">
      <alignment horizontal="left" vertical="center" wrapText="1"/>
      <protection/>
    </xf>
    <xf numFmtId="0" fontId="12" fillId="0" borderId="10" xfId="0" applyFont="1" applyBorder="1" applyAlignment="1">
      <alignment horizontal="center"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4" fontId="5" fillId="0" borderId="11" xfId="0" applyNumberFormat="1" applyFont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12" fillId="0" borderId="22" xfId="0" applyFont="1" applyBorder="1" applyAlignment="1">
      <alignment horizont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shrinkToFit="1"/>
    </xf>
    <xf numFmtId="4" fontId="7" fillId="0" borderId="23" xfId="0" applyNumberFormat="1" applyFont="1" applyBorder="1" applyAlignment="1">
      <alignment shrinkToFit="1"/>
    </xf>
    <xf numFmtId="4" fontId="7" fillId="0" borderId="14" xfId="0" applyNumberFormat="1" applyFont="1" applyBorder="1" applyAlignment="1">
      <alignment shrinkToFit="1"/>
    </xf>
    <xf numFmtId="4" fontId="7" fillId="0" borderId="0" xfId="0" applyNumberFormat="1" applyFont="1" applyBorder="1" applyAlignment="1">
      <alignment shrinkToFit="1"/>
    </xf>
    <xf numFmtId="4" fontId="7" fillId="0" borderId="23" xfId="0" applyNumberFormat="1" applyFont="1" applyFill="1" applyBorder="1" applyAlignment="1">
      <alignment shrinkToFit="1"/>
    </xf>
    <xf numFmtId="4" fontId="7" fillId="0" borderId="0" xfId="0" applyNumberFormat="1" applyFont="1" applyAlignment="1">
      <alignment shrinkToFit="1"/>
    </xf>
    <xf numFmtId="4" fontId="5" fillId="0" borderId="23" xfId="0" applyNumberFormat="1" applyFont="1" applyFill="1" applyBorder="1" applyAlignment="1">
      <alignment horizontal="right" shrinkToFit="1"/>
    </xf>
    <xf numFmtId="4" fontId="5" fillId="0" borderId="25" xfId="0" applyNumberFormat="1" applyFont="1" applyBorder="1" applyAlignment="1">
      <alignment horizontal="right" vertical="center" wrapText="1"/>
    </xf>
    <xf numFmtId="4" fontId="5" fillId="0" borderId="24" xfId="0" applyNumberFormat="1" applyFont="1" applyBorder="1" applyAlignment="1">
      <alignment horizontal="right" wrapText="1"/>
    </xf>
    <xf numFmtId="4" fontId="5" fillId="0" borderId="22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5" fillId="0" borderId="25" xfId="0" applyNumberFormat="1" applyFont="1" applyBorder="1" applyAlignment="1">
      <alignment horizontal="right" wrapText="1"/>
    </xf>
    <xf numFmtId="4" fontId="5" fillId="0" borderId="22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0" borderId="25" xfId="0" applyNumberFormat="1" applyFont="1" applyBorder="1" applyAlignment="1">
      <alignment wrapText="1"/>
    </xf>
    <xf numFmtId="4" fontId="5" fillId="0" borderId="14" xfId="0" applyNumberFormat="1" applyFont="1" applyFill="1" applyBorder="1" applyAlignment="1">
      <alignment horizontal="right" vertical="center" wrapText="1"/>
    </xf>
    <xf numFmtId="1" fontId="5" fillId="33" borderId="26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5" fillId="0" borderId="14" xfId="0" applyFont="1" applyBorder="1" applyAlignment="1">
      <alignment/>
    </xf>
    <xf numFmtId="4" fontId="5" fillId="0" borderId="14" xfId="0" applyNumberFormat="1" applyFont="1" applyFill="1" applyBorder="1" applyAlignment="1">
      <alignment horizontal="right" shrinkToFit="1"/>
    </xf>
    <xf numFmtId="0" fontId="6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wrapText="1"/>
    </xf>
    <xf numFmtId="2" fontId="16" fillId="34" borderId="11" xfId="0" applyNumberFormat="1" applyFont="1" applyFill="1" applyBorder="1" applyAlignment="1">
      <alignment horizontal="center" vertical="center" shrinkToFit="1"/>
    </xf>
    <xf numFmtId="4" fontId="5" fillId="0" borderId="12" xfId="0" applyNumberFormat="1" applyFont="1" applyBorder="1" applyAlignment="1">
      <alignment horizontal="center" wrapText="1"/>
    </xf>
    <xf numFmtId="4" fontId="7" fillId="0" borderId="19" xfId="0" applyNumberFormat="1" applyFont="1" applyBorder="1" applyAlignment="1">
      <alignment wrapText="1"/>
    </xf>
    <xf numFmtId="4" fontId="8" fillId="0" borderId="19" xfId="0" applyNumberFormat="1" applyFont="1" applyBorder="1" applyAlignment="1">
      <alignment horizontal="justify" vertical="center" wrapText="1"/>
    </xf>
    <xf numFmtId="4" fontId="8" fillId="0" borderId="27" xfId="0" applyNumberFormat="1" applyFont="1" applyBorder="1" applyAlignment="1">
      <alignment horizontal="justify" vertical="center" wrapText="1"/>
    </xf>
    <xf numFmtId="0" fontId="5" fillId="33" borderId="16" xfId="0" applyFont="1" applyFill="1" applyBorder="1" applyAlignment="1">
      <alignment horizontal="center" vertical="center" wrapText="1"/>
    </xf>
    <xf numFmtId="4" fontId="15" fillId="0" borderId="24" xfId="0" applyNumberFormat="1" applyFont="1" applyBorder="1" applyAlignment="1">
      <alignment horizontal="right" wrapText="1"/>
    </xf>
    <xf numFmtId="4" fontId="15" fillId="0" borderId="24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4" fontId="15" fillId="0" borderId="12" xfId="0" applyNumberFormat="1" applyFont="1" applyBorder="1" applyAlignment="1">
      <alignment horizontal="center" wrapText="1"/>
    </xf>
    <xf numFmtId="4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" fontId="7" fillId="35" borderId="11" xfId="0" applyNumberFormat="1" applyFont="1" applyFill="1" applyBorder="1" applyAlignment="1" applyProtection="1">
      <alignment vertical="center" shrinkToFit="1"/>
      <protection hidden="1" locked="0"/>
    </xf>
    <xf numFmtId="4" fontId="5" fillId="35" borderId="11" xfId="0" applyNumberFormat="1" applyFont="1" applyFill="1" applyBorder="1" applyAlignment="1" applyProtection="1">
      <alignment vertical="center" shrinkToFit="1"/>
      <protection hidden="1" locked="0"/>
    </xf>
    <xf numFmtId="4" fontId="5" fillId="35" borderId="13" xfId="0" applyNumberFormat="1" applyFont="1" applyFill="1" applyBorder="1" applyAlignment="1" applyProtection="1">
      <alignment vertical="center" shrinkToFit="1"/>
      <protection hidden="1" locked="0"/>
    </xf>
    <xf numFmtId="4" fontId="8" fillId="35" borderId="23" xfId="0" applyNumberFormat="1" applyFont="1" applyFill="1" applyBorder="1" applyAlignment="1" applyProtection="1">
      <alignment shrinkToFit="1"/>
      <protection hidden="1" locked="0"/>
    </xf>
    <xf numFmtId="4" fontId="7" fillId="35" borderId="14" xfId="0" applyNumberFormat="1" applyFont="1" applyFill="1" applyBorder="1" applyAlignment="1" applyProtection="1">
      <alignment shrinkToFit="1"/>
      <protection hidden="1" locked="0"/>
    </xf>
    <xf numFmtId="4" fontId="8" fillId="35" borderId="14" xfId="0" applyNumberFormat="1" applyFont="1" applyFill="1" applyBorder="1" applyAlignment="1" applyProtection="1">
      <alignment shrinkToFit="1"/>
      <protection hidden="1" locked="0"/>
    </xf>
    <xf numFmtId="4" fontId="7" fillId="35" borderId="23" xfId="0" applyNumberFormat="1" applyFont="1" applyFill="1" applyBorder="1" applyAlignment="1" applyProtection="1">
      <alignment shrinkToFit="1"/>
      <protection hidden="1" locked="0"/>
    </xf>
    <xf numFmtId="4" fontId="7" fillId="35" borderId="23" xfId="0" applyNumberFormat="1" applyFont="1" applyFill="1" applyBorder="1" applyAlignment="1" applyProtection="1">
      <alignment horizontal="right" shrinkToFit="1"/>
      <protection hidden="1" locked="0"/>
    </xf>
    <xf numFmtId="4" fontId="7" fillId="35" borderId="14" xfId="0" applyNumberFormat="1" applyFont="1" applyFill="1" applyBorder="1" applyAlignment="1" applyProtection="1">
      <alignment horizontal="right" shrinkToFit="1"/>
      <protection hidden="1" locked="0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46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0" fillId="0" borderId="0" xfId="0" applyFont="1" applyFill="1" applyAlignment="1">
      <alignment/>
    </xf>
    <xf numFmtId="4" fontId="7" fillId="35" borderId="14" xfId="0" applyNumberFormat="1" applyFont="1" applyFill="1" applyBorder="1" applyAlignment="1" applyProtection="1">
      <alignment horizontal="right" vertical="center" wrapText="1"/>
      <protection hidden="1" locked="0"/>
    </xf>
    <xf numFmtId="1" fontId="8" fillId="35" borderId="28" xfId="0" applyNumberFormat="1" applyFont="1" applyFill="1" applyBorder="1" applyAlignment="1" applyProtection="1">
      <alignment horizontal="center" wrapText="1"/>
      <protection hidden="1" locked="0"/>
    </xf>
    <xf numFmtId="14" fontId="7" fillId="35" borderId="29" xfId="0" applyNumberFormat="1" applyFont="1" applyFill="1" applyBorder="1" applyAlignment="1" applyProtection="1">
      <alignment horizontal="center" wrapText="1"/>
      <protection hidden="1" locked="0"/>
    </xf>
    <xf numFmtId="4" fontId="7" fillId="35" borderId="29" xfId="0" applyNumberFormat="1" applyFont="1" applyFill="1" applyBorder="1" applyAlignment="1" applyProtection="1">
      <alignment horizontal="right" vertical="center" wrapText="1"/>
      <protection hidden="1" locked="0"/>
    </xf>
    <xf numFmtId="1" fontId="7" fillId="35" borderId="30" xfId="0" applyNumberFormat="1" applyFont="1" applyFill="1" applyBorder="1" applyAlignment="1" applyProtection="1">
      <alignment horizontal="center" wrapText="1"/>
      <protection hidden="1" locked="0"/>
    </xf>
    <xf numFmtId="14" fontId="7" fillId="35" borderId="14" xfId="0" applyNumberFormat="1" applyFont="1" applyFill="1" applyBorder="1" applyAlignment="1" applyProtection="1">
      <alignment horizontal="center" wrapText="1"/>
      <protection hidden="1" locked="0"/>
    </xf>
    <xf numFmtId="1" fontId="7" fillId="35" borderId="31" xfId="0" applyNumberFormat="1" applyFont="1" applyFill="1" applyBorder="1" applyAlignment="1" applyProtection="1">
      <alignment horizontal="center" wrapText="1"/>
      <protection hidden="1" locked="0"/>
    </xf>
    <xf numFmtId="14" fontId="7" fillId="35" borderId="32" xfId="0" applyNumberFormat="1" applyFont="1" applyFill="1" applyBorder="1" applyAlignment="1" applyProtection="1">
      <alignment horizontal="center" wrapText="1"/>
      <protection hidden="1" locked="0"/>
    </xf>
    <xf numFmtId="4" fontId="7" fillId="35" borderId="26" xfId="0" applyNumberFormat="1" applyFont="1" applyFill="1" applyBorder="1" applyAlignment="1" applyProtection="1">
      <alignment horizontal="right" vertical="center" wrapText="1"/>
      <protection hidden="1" locked="0"/>
    </xf>
    <xf numFmtId="1" fontId="15" fillId="35" borderId="28" xfId="0" applyNumberFormat="1" applyFont="1" applyFill="1" applyBorder="1" applyAlignment="1" applyProtection="1">
      <alignment horizontal="center" wrapText="1"/>
      <protection hidden="1" locked="0"/>
    </xf>
    <xf numFmtId="14" fontId="5" fillId="35" borderId="29" xfId="0" applyNumberFormat="1" applyFont="1" applyFill="1" applyBorder="1" applyAlignment="1" applyProtection="1">
      <alignment horizontal="center" wrapText="1"/>
      <protection hidden="1" locked="0"/>
    </xf>
    <xf numFmtId="1" fontId="15" fillId="35" borderId="30" xfId="0" applyNumberFormat="1" applyFont="1" applyFill="1" applyBorder="1" applyAlignment="1" applyProtection="1">
      <alignment horizontal="center" wrapText="1"/>
      <protection hidden="1" locked="0"/>
    </xf>
    <xf numFmtId="14" fontId="5" fillId="35" borderId="14" xfId="0" applyNumberFormat="1" applyFont="1" applyFill="1" applyBorder="1" applyAlignment="1" applyProtection="1">
      <alignment horizontal="center" wrapText="1"/>
      <protection hidden="1" locked="0"/>
    </xf>
    <xf numFmtId="1" fontId="15" fillId="35" borderId="31" xfId="0" applyNumberFormat="1" applyFont="1" applyFill="1" applyBorder="1" applyAlignment="1" applyProtection="1">
      <alignment horizontal="center" wrapText="1"/>
      <protection hidden="1" locked="0"/>
    </xf>
    <xf numFmtId="14" fontId="5" fillId="35" borderId="32" xfId="0" applyNumberFormat="1" applyFont="1" applyFill="1" applyBorder="1" applyAlignment="1" applyProtection="1">
      <alignment horizontal="center" wrapText="1"/>
      <protection hidden="1" locked="0"/>
    </xf>
    <xf numFmtId="4" fontId="5" fillId="35" borderId="33" xfId="0" applyNumberFormat="1" applyFont="1" applyFill="1" applyBorder="1" applyAlignment="1" applyProtection="1">
      <alignment horizontal="right" wrapText="1"/>
      <protection hidden="1" locked="0"/>
    </xf>
    <xf numFmtId="4" fontId="5" fillId="35" borderId="34" xfId="0" applyNumberFormat="1" applyFont="1" applyFill="1" applyBorder="1" applyAlignment="1" applyProtection="1">
      <alignment horizontal="right" wrapText="1"/>
      <protection hidden="1" locked="0"/>
    </xf>
    <xf numFmtId="4" fontId="5" fillId="35" borderId="35" xfId="0" applyNumberFormat="1" applyFont="1" applyFill="1" applyBorder="1" applyAlignment="1" applyProtection="1">
      <alignment horizontal="right" wrapText="1"/>
      <protection hidden="1" locked="0"/>
    </xf>
    <xf numFmtId="1" fontId="15" fillId="35" borderId="36" xfId="0" applyNumberFormat="1" applyFont="1" applyFill="1" applyBorder="1" applyAlignment="1" applyProtection="1">
      <alignment horizontal="center" wrapText="1"/>
      <protection hidden="1" locked="0"/>
    </xf>
    <xf numFmtId="14" fontId="7" fillId="35" borderId="37" xfId="0" applyNumberFormat="1" applyFont="1" applyFill="1" applyBorder="1" applyAlignment="1" applyProtection="1">
      <alignment horizontal="center" wrapText="1"/>
      <protection hidden="1" locked="0"/>
    </xf>
    <xf numFmtId="4" fontId="7" fillId="35" borderId="28" xfId="0" applyNumberFormat="1" applyFont="1" applyFill="1" applyBorder="1" applyAlignment="1" applyProtection="1">
      <alignment horizontal="right" wrapText="1"/>
      <protection hidden="1" locked="0"/>
    </xf>
    <xf numFmtId="4" fontId="7" fillId="35" borderId="29" xfId="0" applyNumberFormat="1" applyFont="1" applyFill="1" applyBorder="1" applyAlignment="1" applyProtection="1">
      <alignment horizontal="right" wrapText="1"/>
      <protection hidden="1" locked="0"/>
    </xf>
    <xf numFmtId="1" fontId="15" fillId="35" borderId="38" xfId="0" applyNumberFormat="1" applyFont="1" applyFill="1" applyBorder="1" applyAlignment="1" applyProtection="1">
      <alignment horizontal="center" wrapText="1"/>
      <protection hidden="1" locked="0"/>
    </xf>
    <xf numFmtId="14" fontId="7" fillId="35" borderId="39" xfId="0" applyNumberFormat="1" applyFont="1" applyFill="1" applyBorder="1" applyAlignment="1" applyProtection="1">
      <alignment horizontal="center" wrapText="1"/>
      <protection hidden="1" locked="0"/>
    </xf>
    <xf numFmtId="4" fontId="7" fillId="35" borderId="30" xfId="0" applyNumberFormat="1" applyFont="1" applyFill="1" applyBorder="1" applyAlignment="1" applyProtection="1">
      <alignment horizontal="right" wrapText="1"/>
      <protection hidden="1" locked="0"/>
    </xf>
    <xf numFmtId="4" fontId="7" fillId="35" borderId="14" xfId="0" applyNumberFormat="1" applyFont="1" applyFill="1" applyBorder="1" applyAlignment="1" applyProtection="1">
      <alignment horizontal="right" wrapText="1"/>
      <protection hidden="1" locked="0"/>
    </xf>
    <xf numFmtId="1" fontId="15" fillId="35" borderId="40" xfId="0" applyNumberFormat="1" applyFont="1" applyFill="1" applyBorder="1" applyAlignment="1" applyProtection="1">
      <alignment horizontal="center" wrapText="1"/>
      <protection hidden="1" locked="0"/>
    </xf>
    <xf numFmtId="14" fontId="7" fillId="35" borderId="0" xfId="0" applyNumberFormat="1" applyFont="1" applyFill="1" applyBorder="1" applyAlignment="1" applyProtection="1">
      <alignment horizontal="center" wrapText="1"/>
      <protection hidden="1" locked="0"/>
    </xf>
    <xf numFmtId="4" fontId="7" fillId="35" borderId="41" xfId="0" applyNumberFormat="1" applyFont="1" applyFill="1" applyBorder="1" applyAlignment="1" applyProtection="1">
      <alignment horizontal="right" wrapText="1"/>
      <protection hidden="1" locked="0"/>
    </xf>
    <xf numFmtId="4" fontId="7" fillId="35" borderId="26" xfId="0" applyNumberFormat="1" applyFont="1" applyFill="1" applyBorder="1" applyAlignment="1" applyProtection="1">
      <alignment horizontal="right" wrapText="1"/>
      <protection hidden="1" locked="0"/>
    </xf>
    <xf numFmtId="0" fontId="33" fillId="35" borderId="14" xfId="0" applyFont="1" applyFill="1" applyBorder="1" applyAlignment="1" applyProtection="1">
      <alignment horizontal="center"/>
      <protection hidden="1" locked="0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shrinkToFit="1"/>
    </xf>
    <xf numFmtId="0" fontId="5" fillId="33" borderId="42" xfId="0" applyFont="1" applyFill="1" applyBorder="1" applyAlignment="1">
      <alignment horizontal="center" vertical="center" shrinkToFit="1"/>
    </xf>
    <xf numFmtId="0" fontId="5" fillId="33" borderId="43" xfId="0" applyFont="1" applyFill="1" applyBorder="1" applyAlignment="1">
      <alignment horizontal="center" vertical="center" shrinkToFit="1"/>
    </xf>
    <xf numFmtId="0" fontId="34" fillId="36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0" fontId="7" fillId="0" borderId="0" xfId="0" applyFont="1" applyFill="1" applyAlignment="1">
      <alignment wrapText="1"/>
    </xf>
    <xf numFmtId="4" fontId="7" fillId="35" borderId="32" xfId="0" applyNumberFormat="1" applyFont="1" applyFill="1" applyBorder="1" applyAlignment="1" applyProtection="1">
      <alignment horizontal="right" wrapText="1"/>
      <protection hidden="1" locked="0"/>
    </xf>
    <xf numFmtId="4" fontId="7" fillId="35" borderId="44" xfId="0" applyNumberFormat="1" applyFont="1" applyFill="1" applyBorder="1" applyAlignment="1" applyProtection="1">
      <alignment horizontal="right" vertical="center" wrapText="1"/>
      <protection hidden="1" locked="0"/>
    </xf>
    <xf numFmtId="4" fontId="7" fillId="35" borderId="45" xfId="0" applyNumberFormat="1" applyFont="1" applyFill="1" applyBorder="1" applyAlignment="1" applyProtection="1">
      <alignment horizontal="right" vertical="center" wrapText="1"/>
      <protection hidden="1" locked="0"/>
    </xf>
    <xf numFmtId="4" fontId="7" fillId="35" borderId="46" xfId="0" applyNumberFormat="1" applyFont="1" applyFill="1" applyBorder="1" applyAlignment="1" applyProtection="1">
      <alignment horizontal="right" vertical="center" wrapText="1"/>
      <protection hidden="1" locked="0"/>
    </xf>
    <xf numFmtId="4" fontId="7" fillId="35" borderId="32" xfId="0" applyNumberFormat="1" applyFont="1" applyFill="1" applyBorder="1" applyAlignment="1" applyProtection="1">
      <alignment horizontal="right" vertical="center" wrapText="1"/>
      <protection hidden="1" locked="0"/>
    </xf>
    <xf numFmtId="4" fontId="16" fillId="0" borderId="24" xfId="0" applyNumberFormat="1" applyFont="1" applyBorder="1" applyAlignment="1">
      <alignment vertical="center"/>
    </xf>
    <xf numFmtId="4" fontId="15" fillId="0" borderId="11" xfId="0" applyNumberFormat="1" applyFont="1" applyBorder="1" applyAlignment="1">
      <alignment horizontal="center" wrapText="1"/>
    </xf>
    <xf numFmtId="2" fontId="74" fillId="0" borderId="0" xfId="0" applyNumberFormat="1" applyFont="1" applyAlignment="1">
      <alignment/>
    </xf>
    <xf numFmtId="0" fontId="75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37" borderId="47" xfId="0" applyFont="1" applyFill="1" applyBorder="1" applyAlignment="1" applyProtection="1">
      <alignment horizontal="center" vertical="center"/>
      <protection hidden="1" locked="0"/>
    </xf>
    <xf numFmtId="1" fontId="5" fillId="33" borderId="14" xfId="0" applyNumberFormat="1" applyFont="1" applyFill="1" applyBorder="1" applyAlignment="1">
      <alignment horizontal="center" vertical="center" wrapText="1"/>
    </xf>
    <xf numFmtId="0" fontId="5" fillId="28" borderId="11" xfId="0" applyFont="1" applyFill="1" applyBorder="1" applyAlignment="1">
      <alignment horizontal="center" vertical="center" shrinkToFit="1"/>
    </xf>
    <xf numFmtId="0" fontId="5" fillId="28" borderId="24" xfId="0" applyFont="1" applyFill="1" applyBorder="1" applyAlignment="1">
      <alignment horizontal="center" vertical="center" shrinkToFit="1"/>
    </xf>
    <xf numFmtId="0" fontId="5" fillId="38" borderId="27" xfId="0" applyFont="1" applyFill="1" applyBorder="1" applyAlignment="1">
      <alignment horizontal="center" vertical="center" wrapText="1"/>
    </xf>
    <xf numFmtId="0" fontId="5" fillId="38" borderId="48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4" fontId="7" fillId="13" borderId="11" xfId="0" applyNumberFormat="1" applyFont="1" applyFill="1" applyBorder="1" applyAlignment="1" applyProtection="1">
      <alignment vertical="center" shrinkToFit="1"/>
      <protection hidden="1" locked="0"/>
    </xf>
    <xf numFmtId="4" fontId="5" fillId="13" borderId="11" xfId="0" applyNumberFormat="1" applyFont="1" applyFill="1" applyBorder="1" applyAlignment="1" applyProtection="1">
      <alignment vertical="center" shrinkToFit="1"/>
      <protection hidden="1" locked="0"/>
    </xf>
    <xf numFmtId="4" fontId="5" fillId="39" borderId="11" xfId="0" applyNumberFormat="1" applyFont="1" applyFill="1" applyBorder="1" applyAlignment="1">
      <alignment vertical="center" shrinkToFit="1"/>
    </xf>
    <xf numFmtId="4" fontId="7" fillId="13" borderId="14" xfId="0" applyNumberFormat="1" applyFont="1" applyFill="1" applyBorder="1" applyAlignment="1" applyProtection="1">
      <alignment shrinkToFit="1"/>
      <protection hidden="1" locked="0"/>
    </xf>
    <xf numFmtId="4" fontId="7" fillId="13" borderId="14" xfId="0" applyNumberFormat="1" applyFont="1" applyFill="1" applyBorder="1" applyAlignment="1" applyProtection="1">
      <alignment horizontal="right" shrinkToFit="1"/>
      <protection hidden="1" locked="0"/>
    </xf>
    <xf numFmtId="4" fontId="5" fillId="13" borderId="13" xfId="0" applyNumberFormat="1" applyFont="1" applyFill="1" applyBorder="1" applyAlignment="1" applyProtection="1">
      <alignment vertical="center" shrinkToFit="1"/>
      <protection hidden="1" locked="0"/>
    </xf>
    <xf numFmtId="0" fontId="5" fillId="28" borderId="12" xfId="0" applyFont="1" applyFill="1" applyBorder="1" applyAlignment="1">
      <alignment horizontal="center" vertical="center" shrinkToFit="1"/>
    </xf>
    <xf numFmtId="0" fontId="5" fillId="38" borderId="11" xfId="0" applyFont="1" applyFill="1" applyBorder="1" applyAlignment="1">
      <alignment horizontal="center" vertical="center" wrapText="1"/>
    </xf>
    <xf numFmtId="0" fontId="76" fillId="0" borderId="0" xfId="0" applyFont="1" applyAlignment="1">
      <alignment/>
    </xf>
    <xf numFmtId="4" fontId="8" fillId="13" borderId="23" xfId="0" applyNumberFormat="1" applyFont="1" applyFill="1" applyBorder="1" applyAlignment="1" applyProtection="1">
      <alignment shrinkToFit="1"/>
      <protection hidden="1" locked="0"/>
    </xf>
    <xf numFmtId="4" fontId="8" fillId="13" borderId="14" xfId="0" applyNumberFormat="1" applyFont="1" applyFill="1" applyBorder="1" applyAlignment="1" applyProtection="1">
      <alignment shrinkToFit="1"/>
      <protection hidden="1" locked="0"/>
    </xf>
    <xf numFmtId="4" fontId="7" fillId="13" borderId="23" xfId="0" applyNumberFormat="1" applyFont="1" applyFill="1" applyBorder="1" applyAlignment="1" applyProtection="1">
      <alignment shrinkToFit="1"/>
      <protection hidden="1" locked="0"/>
    </xf>
    <xf numFmtId="4" fontId="7" fillId="13" borderId="23" xfId="0" applyNumberFormat="1" applyFont="1" applyFill="1" applyBorder="1" applyAlignment="1" applyProtection="1">
      <alignment horizontal="right" shrinkToFit="1"/>
      <protection hidden="1" locked="0"/>
    </xf>
    <xf numFmtId="4" fontId="7" fillId="0" borderId="14" xfId="0" applyNumberFormat="1" applyFont="1" applyFill="1" applyBorder="1" applyAlignment="1">
      <alignment shrinkToFit="1"/>
    </xf>
    <xf numFmtId="4" fontId="7" fillId="35" borderId="49" xfId="0" applyNumberFormat="1" applyFont="1" applyFill="1" applyBorder="1" applyAlignment="1" applyProtection="1">
      <alignment horizontal="right" wrapText="1"/>
      <protection hidden="1" locked="0"/>
    </xf>
    <xf numFmtId="4" fontId="7" fillId="35" borderId="50" xfId="0" applyNumberFormat="1" applyFont="1" applyFill="1" applyBorder="1" applyAlignment="1" applyProtection="1">
      <alignment horizontal="right" wrapText="1"/>
      <protection hidden="1" locked="0"/>
    </xf>
    <xf numFmtId="4" fontId="7" fillId="35" borderId="42" xfId="0" applyNumberFormat="1" applyFont="1" applyFill="1" applyBorder="1" applyAlignment="1" applyProtection="1">
      <alignment horizontal="right" wrapText="1"/>
      <protection hidden="1" locked="0"/>
    </xf>
    <xf numFmtId="4" fontId="7" fillId="35" borderId="51" xfId="0" applyNumberFormat="1" applyFont="1" applyFill="1" applyBorder="1" applyAlignment="1" applyProtection="1">
      <alignment horizontal="right" wrapText="1"/>
      <protection hidden="1" locked="0"/>
    </xf>
    <xf numFmtId="0" fontId="5" fillId="38" borderId="12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wrapText="1"/>
    </xf>
    <xf numFmtId="4" fontId="7" fillId="35" borderId="42" xfId="0" applyNumberFormat="1" applyFont="1" applyFill="1" applyBorder="1" applyAlignment="1" applyProtection="1">
      <alignment horizontal="center" wrapText="1"/>
      <protection hidden="1" locked="0"/>
    </xf>
    <xf numFmtId="4" fontId="7" fillId="35" borderId="14" xfId="0" applyNumberFormat="1" applyFont="1" applyFill="1" applyBorder="1" applyAlignment="1" applyProtection="1">
      <alignment horizontal="center" wrapText="1"/>
      <protection hidden="1" locked="0"/>
    </xf>
    <xf numFmtId="4" fontId="7" fillId="35" borderId="26" xfId="0" applyNumberFormat="1" applyFont="1" applyFill="1" applyBorder="1" applyAlignment="1" applyProtection="1">
      <alignment horizontal="center" wrapText="1"/>
      <protection hidden="1" locked="0"/>
    </xf>
    <xf numFmtId="4" fontId="15" fillId="35" borderId="42" xfId="0" applyNumberFormat="1" applyFont="1" applyFill="1" applyBorder="1" applyAlignment="1" applyProtection="1">
      <alignment horizontal="center" wrapText="1"/>
      <protection hidden="1" locked="0"/>
    </xf>
    <xf numFmtId="4" fontId="15" fillId="35" borderId="14" xfId="0" applyNumberFormat="1" applyFont="1" applyFill="1" applyBorder="1" applyAlignment="1" applyProtection="1">
      <alignment horizontal="center" wrapText="1"/>
      <protection hidden="1" locked="0"/>
    </xf>
    <xf numFmtId="4" fontId="15" fillId="35" borderId="26" xfId="0" applyNumberFormat="1" applyFont="1" applyFill="1" applyBorder="1" applyAlignment="1" applyProtection="1">
      <alignment horizontal="center" wrapText="1"/>
      <protection hidden="1" locked="0"/>
    </xf>
    <xf numFmtId="4" fontId="15" fillId="35" borderId="52" xfId="0" applyNumberFormat="1" applyFont="1" applyFill="1" applyBorder="1" applyAlignment="1" applyProtection="1">
      <alignment horizontal="center" wrapText="1"/>
      <protection hidden="1" locked="0"/>
    </xf>
    <xf numFmtId="4" fontId="5" fillId="35" borderId="29" xfId="0" applyNumberFormat="1" applyFont="1" applyFill="1" applyBorder="1" applyAlignment="1" applyProtection="1">
      <alignment horizontal="center" wrapText="1"/>
      <protection hidden="1" locked="0"/>
    </xf>
    <xf numFmtId="4" fontId="15" fillId="35" borderId="49" xfId="0" applyNumberFormat="1" applyFont="1" applyFill="1" applyBorder="1" applyAlignment="1" applyProtection="1">
      <alignment horizontal="center" wrapText="1"/>
      <protection hidden="1" locked="0"/>
    </xf>
    <xf numFmtId="4" fontId="5" fillId="35" borderId="14" xfId="0" applyNumberFormat="1" applyFont="1" applyFill="1" applyBorder="1" applyAlignment="1" applyProtection="1">
      <alignment horizontal="center" wrapText="1"/>
      <protection hidden="1" locked="0"/>
    </xf>
    <xf numFmtId="4" fontId="15" fillId="35" borderId="53" xfId="0" applyNumberFormat="1" applyFont="1" applyFill="1" applyBorder="1" applyAlignment="1" applyProtection="1">
      <alignment horizontal="center" wrapText="1"/>
      <protection hidden="1" locked="0"/>
    </xf>
    <xf numFmtId="4" fontId="5" fillId="35" borderId="32" xfId="0" applyNumberFormat="1" applyFont="1" applyFill="1" applyBorder="1" applyAlignment="1" applyProtection="1">
      <alignment horizontal="center" wrapText="1"/>
      <protection hidden="1" locked="0"/>
    </xf>
    <xf numFmtId="4" fontId="8" fillId="35" borderId="28" xfId="0" applyNumberFormat="1" applyFont="1" applyFill="1" applyBorder="1" applyAlignment="1" applyProtection="1">
      <alignment horizontal="center" wrapText="1"/>
      <protection hidden="1" locked="0"/>
    </xf>
    <xf numFmtId="4" fontId="7" fillId="35" borderId="29" xfId="0" applyNumberFormat="1" applyFont="1" applyFill="1" applyBorder="1" applyAlignment="1" applyProtection="1">
      <alignment horizontal="center" wrapText="1"/>
      <protection hidden="1" locked="0"/>
    </xf>
    <xf numFmtId="4" fontId="7" fillId="35" borderId="30" xfId="0" applyNumberFormat="1" applyFont="1" applyFill="1" applyBorder="1" applyAlignment="1" applyProtection="1">
      <alignment horizontal="center" wrapText="1"/>
      <protection hidden="1" locked="0"/>
    </xf>
    <xf numFmtId="4" fontId="7" fillId="35" borderId="31" xfId="0" applyNumberFormat="1" applyFont="1" applyFill="1" applyBorder="1" applyAlignment="1" applyProtection="1">
      <alignment horizontal="center" wrapText="1"/>
      <protection hidden="1" locked="0"/>
    </xf>
    <xf numFmtId="4" fontId="7" fillId="35" borderId="32" xfId="0" applyNumberFormat="1" applyFont="1" applyFill="1" applyBorder="1" applyAlignment="1" applyProtection="1">
      <alignment horizontal="center" wrapText="1"/>
      <protection hidden="1" locked="0"/>
    </xf>
    <xf numFmtId="0" fontId="8" fillId="39" borderId="14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wrapText="1"/>
    </xf>
    <xf numFmtId="0" fontId="76" fillId="0" borderId="0" xfId="0" applyNumberFormat="1" applyFont="1" applyAlignment="1" applyProtection="1">
      <alignment/>
      <protection hidden="1"/>
    </xf>
    <xf numFmtId="0" fontId="5" fillId="28" borderId="13" xfId="0" applyFont="1" applyFill="1" applyBorder="1" applyAlignment="1">
      <alignment horizontal="center" vertical="center" shrinkToFit="1"/>
    </xf>
    <xf numFmtId="0" fontId="5" fillId="28" borderId="33" xfId="0" applyFont="1" applyFill="1" applyBorder="1" applyAlignment="1">
      <alignment horizontal="center" vertical="center" shrinkToFit="1"/>
    </xf>
    <xf numFmtId="4" fontId="7" fillId="0" borderId="54" xfId="0" applyNumberFormat="1" applyFont="1" applyBorder="1" applyAlignment="1">
      <alignment shrinkToFit="1"/>
    </xf>
    <xf numFmtId="0" fontId="28" fillId="0" borderId="55" xfId="0" applyFont="1" applyFill="1" applyBorder="1" applyAlignment="1">
      <alignment horizontal="center"/>
    </xf>
    <xf numFmtId="0" fontId="23" fillId="35" borderId="23" xfId="0" applyFont="1" applyFill="1" applyBorder="1" applyAlignment="1" applyProtection="1">
      <alignment horizontal="center"/>
      <protection hidden="1" locked="0"/>
    </xf>
    <xf numFmtId="0" fontId="23" fillId="35" borderId="39" xfId="0" applyFont="1" applyFill="1" applyBorder="1" applyAlignment="1" applyProtection="1">
      <alignment horizontal="center"/>
      <protection hidden="1" locked="0"/>
    </xf>
    <xf numFmtId="0" fontId="23" fillId="35" borderId="49" xfId="0" applyFont="1" applyFill="1" applyBorder="1" applyAlignment="1" applyProtection="1">
      <alignment horizontal="center"/>
      <protection hidden="1" locked="0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shrinkToFit="1"/>
    </xf>
    <xf numFmtId="0" fontId="12" fillId="0" borderId="57" xfId="0" applyFont="1" applyBorder="1" applyAlignment="1">
      <alignment horizontal="center" shrinkToFit="1"/>
    </xf>
    <xf numFmtId="0" fontId="12" fillId="0" borderId="58" xfId="0" applyFont="1" applyBorder="1" applyAlignment="1">
      <alignment horizontal="center" shrinkToFit="1"/>
    </xf>
    <xf numFmtId="0" fontId="11" fillId="0" borderId="55" xfId="0" applyFont="1" applyBorder="1" applyAlignment="1">
      <alignment horizontal="left" shrinkToFit="1"/>
    </xf>
    <xf numFmtId="0" fontId="11" fillId="0" borderId="59" xfId="0" applyFont="1" applyBorder="1" applyAlignment="1">
      <alignment horizontal="left" wrapText="1"/>
    </xf>
    <xf numFmtId="0" fontId="11" fillId="0" borderId="59" xfId="0" applyFont="1" applyBorder="1" applyAlignment="1">
      <alignment horizontal="left" shrinkToFit="1"/>
    </xf>
    <xf numFmtId="0" fontId="11" fillId="0" borderId="0" xfId="0" applyFont="1" applyBorder="1" applyAlignment="1">
      <alignment horizontal="left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77" fillId="40" borderId="16" xfId="0" applyFont="1" applyFill="1" applyBorder="1" applyAlignment="1">
      <alignment horizontal="center" vertical="center" wrapText="1"/>
    </xf>
    <xf numFmtId="0" fontId="78" fillId="40" borderId="61" xfId="0" applyFont="1" applyFill="1" applyBorder="1" applyAlignment="1">
      <alignment horizontal="center" vertical="center" wrapText="1"/>
    </xf>
    <xf numFmtId="0" fontId="78" fillId="40" borderId="62" xfId="0" applyFont="1" applyFill="1" applyBorder="1" applyAlignment="1">
      <alignment horizontal="center" vertical="center" wrapText="1"/>
    </xf>
    <xf numFmtId="0" fontId="78" fillId="40" borderId="27" xfId="0" applyFont="1" applyFill="1" applyBorder="1" applyAlignment="1">
      <alignment horizontal="center" vertical="center" wrapText="1"/>
    </xf>
    <xf numFmtId="0" fontId="78" fillId="40" borderId="0" xfId="0" applyFont="1" applyFill="1" applyBorder="1" applyAlignment="1">
      <alignment horizontal="center" vertical="center" wrapText="1"/>
    </xf>
    <xf numFmtId="0" fontId="78" fillId="40" borderId="63" xfId="0" applyFont="1" applyFill="1" applyBorder="1" applyAlignment="1">
      <alignment horizontal="center" vertical="center" wrapText="1"/>
    </xf>
    <xf numFmtId="0" fontId="78" fillId="40" borderId="24" xfId="0" applyFont="1" applyFill="1" applyBorder="1" applyAlignment="1">
      <alignment horizontal="center" vertical="center" wrapText="1"/>
    </xf>
    <xf numFmtId="0" fontId="78" fillId="40" borderId="59" xfId="0" applyFont="1" applyFill="1" applyBorder="1" applyAlignment="1">
      <alignment horizontal="center" vertical="center" wrapText="1"/>
    </xf>
    <xf numFmtId="0" fontId="78" fillId="40" borderId="64" xfId="0" applyFont="1" applyFill="1" applyBorder="1" applyAlignment="1">
      <alignment horizontal="center" vertical="center" wrapText="1"/>
    </xf>
    <xf numFmtId="0" fontId="75" fillId="13" borderId="16" xfId="0" applyFont="1" applyFill="1" applyBorder="1" applyAlignment="1">
      <alignment horizontal="center" wrapText="1"/>
    </xf>
    <xf numFmtId="0" fontId="75" fillId="13" borderId="61" xfId="0" applyFont="1" applyFill="1" applyBorder="1" applyAlignment="1">
      <alignment horizontal="center" wrapText="1"/>
    </xf>
    <xf numFmtId="0" fontId="75" fillId="13" borderId="62" xfId="0" applyFont="1" applyFill="1" applyBorder="1" applyAlignment="1">
      <alignment horizontal="center" wrapText="1"/>
    </xf>
    <xf numFmtId="0" fontId="75" fillId="13" borderId="27" xfId="0" applyFont="1" applyFill="1" applyBorder="1" applyAlignment="1">
      <alignment horizontal="center" wrapText="1"/>
    </xf>
    <xf numFmtId="0" fontId="75" fillId="13" borderId="0" xfId="0" applyFont="1" applyFill="1" applyBorder="1" applyAlignment="1">
      <alignment horizontal="center" wrapText="1"/>
    </xf>
    <xf numFmtId="0" fontId="75" fillId="13" borderId="63" xfId="0" applyFont="1" applyFill="1" applyBorder="1" applyAlignment="1">
      <alignment horizontal="center" wrapText="1"/>
    </xf>
    <xf numFmtId="0" fontId="75" fillId="13" borderId="24" xfId="0" applyFont="1" applyFill="1" applyBorder="1" applyAlignment="1">
      <alignment horizontal="center" wrapText="1"/>
    </xf>
    <xf numFmtId="0" fontId="75" fillId="13" borderId="59" xfId="0" applyFont="1" applyFill="1" applyBorder="1" applyAlignment="1">
      <alignment horizontal="center" wrapText="1"/>
    </xf>
    <xf numFmtId="0" fontId="75" fillId="13" borderId="64" xfId="0" applyFont="1" applyFill="1" applyBorder="1" applyAlignment="1">
      <alignment horizontal="center" wrapText="1"/>
    </xf>
    <xf numFmtId="4" fontId="16" fillId="0" borderId="0" xfId="0" applyNumberFormat="1" applyFont="1" applyAlignment="1">
      <alignment horizontal="left" vertical="center" wrapText="1"/>
    </xf>
    <xf numFmtId="3" fontId="5" fillId="35" borderId="26" xfId="0" applyNumberFormat="1" applyFont="1" applyFill="1" applyBorder="1" applyAlignment="1" applyProtection="1">
      <alignment horizontal="center" vertical="center" wrapText="1"/>
      <protection hidden="1" locked="0"/>
    </xf>
    <xf numFmtId="3" fontId="5" fillId="35" borderId="42" xfId="0" applyNumberFormat="1" applyFont="1" applyFill="1" applyBorder="1" applyAlignment="1" applyProtection="1">
      <alignment horizontal="center" vertical="center" wrapText="1"/>
      <protection hidden="1" locked="0"/>
    </xf>
    <xf numFmtId="4" fontId="5" fillId="0" borderId="26" xfId="0" applyNumberFormat="1" applyFont="1" applyFill="1" applyBorder="1" applyAlignment="1">
      <alignment horizontal="right" wrapText="1"/>
    </xf>
    <xf numFmtId="4" fontId="5" fillId="0" borderId="42" xfId="0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wrapText="1"/>
    </xf>
    <xf numFmtId="4" fontId="11" fillId="0" borderId="59" xfId="0" applyNumberFormat="1" applyFont="1" applyBorder="1" applyAlignment="1">
      <alignment horizontal="left" wrapText="1"/>
    </xf>
    <xf numFmtId="4" fontId="11" fillId="0" borderId="55" xfId="0" applyNumberFormat="1" applyFont="1" applyBorder="1" applyAlignment="1">
      <alignment horizontal="left" wrapText="1"/>
    </xf>
    <xf numFmtId="0" fontId="36" fillId="0" borderId="12" xfId="0" applyFont="1" applyBorder="1" applyAlignment="1">
      <alignment horizontal="center"/>
    </xf>
    <xf numFmtId="0" fontId="36" fillId="0" borderId="57" xfId="0" applyFont="1" applyBorder="1" applyAlignment="1">
      <alignment horizontal="center"/>
    </xf>
    <xf numFmtId="0" fontId="36" fillId="0" borderId="58" xfId="0" applyFont="1" applyBorder="1" applyAlignment="1">
      <alignment horizontal="center"/>
    </xf>
    <xf numFmtId="4" fontId="36" fillId="0" borderId="12" xfId="0" applyNumberFormat="1" applyFont="1" applyBorder="1" applyAlignment="1">
      <alignment horizontal="center" wrapText="1"/>
    </xf>
    <xf numFmtId="4" fontId="36" fillId="0" borderId="57" xfId="0" applyNumberFormat="1" applyFont="1" applyBorder="1" applyAlignment="1">
      <alignment horizontal="center" wrapText="1"/>
    </xf>
    <xf numFmtId="4" fontId="36" fillId="0" borderId="58" xfId="0" applyNumberFormat="1" applyFont="1" applyBorder="1" applyAlignment="1">
      <alignment horizontal="center" wrapText="1"/>
    </xf>
    <xf numFmtId="0" fontId="31" fillId="0" borderId="65" xfId="0" applyFont="1" applyFill="1" applyBorder="1" applyAlignment="1">
      <alignment horizontal="center"/>
    </xf>
    <xf numFmtId="0" fontId="32" fillId="0" borderId="66" xfId="0" applyFont="1" applyBorder="1" applyAlignment="1">
      <alignment horizontal="center" vertical="top"/>
    </xf>
    <xf numFmtId="14" fontId="5" fillId="37" borderId="47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 horizontal="left" vertical="center" wrapText="1"/>
    </xf>
    <xf numFmtId="0" fontId="5" fillId="35" borderId="23" xfId="0" applyFont="1" applyFill="1" applyBorder="1" applyAlignment="1" applyProtection="1">
      <alignment horizontal="center" vertical="center" wrapText="1"/>
      <protection hidden="1" locked="0"/>
    </xf>
    <xf numFmtId="0" fontId="5" fillId="35" borderId="39" xfId="0" applyFont="1" applyFill="1" applyBorder="1" applyAlignment="1" applyProtection="1">
      <alignment horizontal="center" vertical="center" wrapText="1"/>
      <protection hidden="1" locked="0"/>
    </xf>
    <xf numFmtId="0" fontId="5" fillId="35" borderId="49" xfId="0" applyFont="1" applyFill="1" applyBorder="1" applyAlignment="1" applyProtection="1">
      <alignment horizontal="center" vertical="center" wrapText="1"/>
      <protection hidden="1" locked="0"/>
    </xf>
    <xf numFmtId="0" fontId="6" fillId="0" borderId="67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15"/>
  <sheetViews>
    <sheetView showGridLines="0" zoomScalePageLayoutView="0" workbookViewId="0" topLeftCell="A1">
      <selection activeCell="G18" sqref="G18"/>
    </sheetView>
  </sheetViews>
  <sheetFormatPr defaultColWidth="11.421875" defaultRowHeight="15"/>
  <cols>
    <col min="1" max="1" width="2.00390625" style="135" customWidth="1"/>
    <col min="2" max="6" width="11.421875" style="135" customWidth="1"/>
    <col min="7" max="7" width="9.421875" style="135" customWidth="1"/>
    <col min="8" max="9" width="11.421875" style="135" customWidth="1"/>
    <col min="10" max="10" width="9.57421875" style="135" customWidth="1"/>
    <col min="11" max="11" width="11.421875" style="135" customWidth="1"/>
    <col min="12" max="12" width="8.57421875" style="135" customWidth="1"/>
    <col min="13" max="16384" width="11.421875" style="135" customWidth="1"/>
  </cols>
  <sheetData>
    <row r="2" s="134" customFormat="1" ht="15"/>
    <row r="3" spans="9:13" ht="18">
      <c r="I3" s="136"/>
      <c r="J3" s="136"/>
      <c r="K3" s="136"/>
      <c r="L3" s="136"/>
      <c r="M3" s="136"/>
    </row>
    <row r="4" spans="2:14" ht="18">
      <c r="B4" s="137"/>
      <c r="C4" s="137"/>
      <c r="D4" s="137"/>
      <c r="E4" s="137"/>
      <c r="F4" s="137"/>
      <c r="G4" s="137"/>
      <c r="H4" s="250" t="s">
        <v>111</v>
      </c>
      <c r="I4" s="250"/>
      <c r="J4" s="250"/>
      <c r="K4" s="250"/>
      <c r="L4" s="250"/>
      <c r="M4" s="250"/>
      <c r="N4" s="137"/>
    </row>
    <row r="5" spans="2:14" ht="20.25">
      <c r="B5" s="138" t="s">
        <v>112</v>
      </c>
      <c r="C5" s="137"/>
      <c r="D5" s="137"/>
      <c r="E5" s="137"/>
      <c r="F5" s="137"/>
      <c r="G5" s="137"/>
      <c r="H5" s="251" t="s">
        <v>155</v>
      </c>
      <c r="I5" s="252"/>
      <c r="J5" s="252"/>
      <c r="K5" s="252"/>
      <c r="L5" s="252"/>
      <c r="M5" s="253"/>
      <c r="N5" s="139"/>
    </row>
    <row r="6" spans="2:14" ht="18">
      <c r="B6" s="140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2:13" ht="18">
      <c r="B7" s="141" t="s">
        <v>130</v>
      </c>
      <c r="C7" s="137"/>
      <c r="I7" s="142"/>
      <c r="J7" s="142"/>
      <c r="K7" s="142"/>
      <c r="L7" s="142"/>
      <c r="M7" s="142"/>
    </row>
    <row r="8" spans="2:3" ht="33" customHeight="1">
      <c r="B8" s="143" t="s">
        <v>108</v>
      </c>
      <c r="C8" s="137"/>
    </row>
    <row r="9" spans="2:3" ht="18">
      <c r="B9" s="144"/>
      <c r="C9" s="137"/>
    </row>
    <row r="10" spans="2:9" ht="18">
      <c r="B10" s="143" t="s">
        <v>43</v>
      </c>
      <c r="C10" s="137"/>
      <c r="I10" s="145"/>
    </row>
    <row r="11" ht="18">
      <c r="B11" s="144"/>
    </row>
    <row r="12" ht="18">
      <c r="B12" s="143" t="s">
        <v>109</v>
      </c>
    </row>
    <row r="13" ht="18">
      <c r="B13" s="144"/>
    </row>
    <row r="14" ht="18">
      <c r="B14" s="146" t="s">
        <v>122</v>
      </c>
    </row>
    <row r="15" ht="18">
      <c r="B15" s="146" t="s">
        <v>113</v>
      </c>
    </row>
  </sheetData>
  <sheetProtection password="979D" sheet="1"/>
  <mergeCells count="2">
    <mergeCell ref="H4:M4"/>
    <mergeCell ref="H5:M5"/>
  </mergeCells>
  <hyperlinks>
    <hyperlink ref="B8" location="previsiones!A1" display="A) SITUACIÓN ACTUAL Y PREVISIONES"/>
    <hyperlink ref="B10" location="ajustes!A1" display="B) AJUSTES PROPUESTOS EN EL PLAN"/>
    <hyperlink ref="B12" location="declaraciones!A1" display="C) DECLARACIONES"/>
  </hyperlinks>
  <printOptions/>
  <pageMargins left="0.75" right="0.75" top="1" bottom="1" header="0" footer="0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58"/>
  <sheetViews>
    <sheetView showGridLines="0" tabSelected="1" zoomScale="80" zoomScaleNormal="80" zoomScalePageLayoutView="0" workbookViewId="0" topLeftCell="A40">
      <selection activeCell="F12" sqref="F12"/>
    </sheetView>
  </sheetViews>
  <sheetFormatPr defaultColWidth="11.57421875" defaultRowHeight="15"/>
  <cols>
    <col min="1" max="1" width="62.421875" style="2" customWidth="1"/>
    <col min="2" max="21" width="15.57421875" style="11" customWidth="1"/>
    <col min="22" max="25" width="15.57421875" style="2" customWidth="1"/>
    <col min="26" max="16384" width="11.57421875" style="2" customWidth="1"/>
  </cols>
  <sheetData>
    <row r="1" spans="1:5" ht="18">
      <c r="A1" s="1" t="s">
        <v>121</v>
      </c>
      <c r="B1" s="246">
        <v>4</v>
      </c>
      <c r="C1" s="13"/>
      <c r="D1" s="77" t="s">
        <v>110</v>
      </c>
      <c r="E1" s="13"/>
    </row>
    <row r="2" spans="1:8" ht="20.25" customHeight="1" thickBot="1">
      <c r="A2" s="213"/>
      <c r="E2" s="8"/>
      <c r="F2" s="111"/>
      <c r="H2" s="195"/>
    </row>
    <row r="3" spans="1:25" s="15" customFormat="1" ht="15.75" customHeight="1">
      <c r="A3" s="33" t="s">
        <v>132</v>
      </c>
      <c r="B3" s="16"/>
      <c r="C3" s="16"/>
      <c r="D3" s="16"/>
      <c r="E3" s="16"/>
      <c r="F3" s="196"/>
      <c r="G3" s="266" t="s">
        <v>148</v>
      </c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  <c r="S3" s="275" t="s">
        <v>139</v>
      </c>
      <c r="T3" s="276"/>
      <c r="U3" s="276"/>
      <c r="V3" s="276"/>
      <c r="W3" s="276"/>
      <c r="X3" s="276"/>
      <c r="Y3" s="277"/>
    </row>
    <row r="4" spans="2:25" s="5" customFormat="1" ht="15.75">
      <c r="B4" s="8"/>
      <c r="C4" s="8"/>
      <c r="D4" s="8"/>
      <c r="E4" s="8"/>
      <c r="F4" s="8"/>
      <c r="G4" s="269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1"/>
      <c r="S4" s="278"/>
      <c r="T4" s="279"/>
      <c r="U4" s="279"/>
      <c r="V4" s="279"/>
      <c r="W4" s="279"/>
      <c r="X4" s="279"/>
      <c r="Y4" s="280"/>
    </row>
    <row r="5" spans="1:25" s="5" customFormat="1" ht="46.5" customHeight="1" thickBot="1">
      <c r="A5" s="33" t="s">
        <v>14</v>
      </c>
      <c r="B5" s="261" t="s">
        <v>19</v>
      </c>
      <c r="C5" s="261"/>
      <c r="D5" s="16"/>
      <c r="E5" s="16"/>
      <c r="F5" s="8"/>
      <c r="G5" s="272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4"/>
      <c r="S5" s="281"/>
      <c r="T5" s="282"/>
      <c r="U5" s="282"/>
      <c r="V5" s="282"/>
      <c r="W5" s="282"/>
      <c r="X5" s="282"/>
      <c r="Y5" s="283"/>
    </row>
    <row r="6" spans="2:28" s="17" customFormat="1" ht="48" customHeight="1" thickBot="1">
      <c r="B6" s="264" t="s">
        <v>99</v>
      </c>
      <c r="C6" s="255"/>
      <c r="D6" s="265"/>
      <c r="E6" s="78" t="s">
        <v>38</v>
      </c>
      <c r="F6" s="18" t="s">
        <v>41</v>
      </c>
      <c r="G6" s="254" t="s">
        <v>37</v>
      </c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6"/>
      <c r="Z6" s="5"/>
      <c r="AA6" s="5"/>
      <c r="AB6" s="181"/>
    </row>
    <row r="7" spans="1:27" s="15" customFormat="1" ht="21" customHeight="1" thickBot="1">
      <c r="A7" s="19" t="s">
        <v>100</v>
      </c>
      <c r="B7" s="79">
        <v>2015</v>
      </c>
      <c r="C7" s="79">
        <v>2016</v>
      </c>
      <c r="D7" s="79">
        <v>2017</v>
      </c>
      <c r="E7" s="79">
        <v>2017</v>
      </c>
      <c r="F7" s="79" t="s">
        <v>149</v>
      </c>
      <c r="G7" s="87">
        <v>2018</v>
      </c>
      <c r="H7" s="87">
        <v>2019</v>
      </c>
      <c r="I7" s="87">
        <v>2020</v>
      </c>
      <c r="J7" s="87">
        <v>2021</v>
      </c>
      <c r="K7" s="87">
        <v>2022</v>
      </c>
      <c r="L7" s="87">
        <v>2023</v>
      </c>
      <c r="M7" s="87">
        <v>2024</v>
      </c>
      <c r="N7" s="87">
        <v>2025</v>
      </c>
      <c r="O7" s="87">
        <v>2026</v>
      </c>
      <c r="P7" s="87">
        <v>2027</v>
      </c>
      <c r="Q7" s="87">
        <v>2028</v>
      </c>
      <c r="R7" s="87">
        <v>2029</v>
      </c>
      <c r="S7" s="201">
        <v>2030</v>
      </c>
      <c r="T7" s="201">
        <v>2031</v>
      </c>
      <c r="U7" s="200">
        <v>2032</v>
      </c>
      <c r="V7" s="211">
        <v>2033</v>
      </c>
      <c r="W7" s="211">
        <v>2034</v>
      </c>
      <c r="X7" s="200">
        <v>2035</v>
      </c>
      <c r="Y7" s="200">
        <v>2036</v>
      </c>
      <c r="Z7" s="5"/>
      <c r="AA7" s="5"/>
    </row>
    <row r="8" spans="1:25" s="5" customFormat="1" ht="16.5" thickBot="1">
      <c r="A8" s="21" t="s">
        <v>0</v>
      </c>
      <c r="B8" s="125">
        <v>26690.31</v>
      </c>
      <c r="C8" s="125">
        <v>22950.33</v>
      </c>
      <c r="D8" s="125">
        <v>22482.38</v>
      </c>
      <c r="E8" s="125">
        <v>27152.06</v>
      </c>
      <c r="F8" s="112">
        <f>+IF(D8&lt;&gt;"",((D8/B8)^(0.5))-1,"")</f>
        <v>-0.08220786222458676</v>
      </c>
      <c r="G8" s="125">
        <v>26406.22</v>
      </c>
      <c r="H8" s="125">
        <v>27205.62</v>
      </c>
      <c r="I8" s="125">
        <v>28863.97</v>
      </c>
      <c r="J8" s="125">
        <v>29502.51</v>
      </c>
      <c r="K8" s="125">
        <v>31074.18</v>
      </c>
      <c r="L8" s="125">
        <v>31267.34</v>
      </c>
      <c r="M8" s="125">
        <v>31575.99</v>
      </c>
      <c r="N8" s="125">
        <v>31353.77</v>
      </c>
      <c r="O8" s="125">
        <v>30151.4</v>
      </c>
      <c r="P8" s="125">
        <v>32822.81</v>
      </c>
      <c r="Q8" s="125">
        <v>30156.86</v>
      </c>
      <c r="R8" s="125">
        <v>30300.27</v>
      </c>
      <c r="S8" s="205"/>
      <c r="T8" s="205"/>
      <c r="U8" s="205"/>
      <c r="V8" s="205"/>
      <c r="W8" s="205"/>
      <c r="X8" s="205"/>
      <c r="Y8" s="205"/>
    </row>
    <row r="9" spans="1:25" s="5" customFormat="1" ht="16.5" thickBot="1">
      <c r="A9" s="21" t="s">
        <v>3</v>
      </c>
      <c r="B9" s="125">
        <v>405.63</v>
      </c>
      <c r="C9" s="125">
        <v>0</v>
      </c>
      <c r="D9" s="125">
        <v>15</v>
      </c>
      <c r="E9" s="125">
        <v>15</v>
      </c>
      <c r="F9" s="80"/>
      <c r="G9" s="125">
        <v>218.41</v>
      </c>
      <c r="H9" s="125">
        <v>228.23</v>
      </c>
      <c r="I9" s="125">
        <v>238.5</v>
      </c>
      <c r="J9" s="125">
        <v>249.24</v>
      </c>
      <c r="K9" s="125">
        <v>810.03</v>
      </c>
      <c r="L9" s="125">
        <v>871.08</v>
      </c>
      <c r="M9" s="125">
        <v>819.48</v>
      </c>
      <c r="N9" s="125">
        <v>1301.87</v>
      </c>
      <c r="O9" s="125">
        <v>3652.9</v>
      </c>
      <c r="P9" s="125">
        <v>335</v>
      </c>
      <c r="Q9" s="125">
        <v>0</v>
      </c>
      <c r="R9" s="125">
        <v>0</v>
      </c>
      <c r="S9" s="205"/>
      <c r="T9" s="205"/>
      <c r="U9" s="205"/>
      <c r="V9" s="205"/>
      <c r="W9" s="205"/>
      <c r="X9" s="205"/>
      <c r="Y9" s="205"/>
    </row>
    <row r="10" spans="1:25" s="5" customFormat="1" ht="16.5" thickBot="1">
      <c r="A10" s="22" t="s">
        <v>4</v>
      </c>
      <c r="B10" s="81">
        <f>+B8+B9</f>
        <v>27095.940000000002</v>
      </c>
      <c r="C10" s="81">
        <f>+C8+C9</f>
        <v>22950.33</v>
      </c>
      <c r="D10" s="81">
        <f>+D8+D9</f>
        <v>22497.38</v>
      </c>
      <c r="E10" s="81">
        <f>+E8+E9</f>
        <v>27167.06</v>
      </c>
      <c r="F10" s="82"/>
      <c r="G10" s="81">
        <f>+G8+G9</f>
        <v>26624.63</v>
      </c>
      <c r="H10" s="81">
        <f aca="true" t="shared" si="0" ref="H10:V10">+H8+H9</f>
        <v>27433.85</v>
      </c>
      <c r="I10" s="81">
        <f t="shared" si="0"/>
        <v>29102.47</v>
      </c>
      <c r="J10" s="81">
        <f t="shared" si="0"/>
        <v>29751.75</v>
      </c>
      <c r="K10" s="81">
        <f t="shared" si="0"/>
        <v>31884.21</v>
      </c>
      <c r="L10" s="81">
        <f t="shared" si="0"/>
        <v>32138.420000000002</v>
      </c>
      <c r="M10" s="81">
        <f t="shared" si="0"/>
        <v>32395.47</v>
      </c>
      <c r="N10" s="81">
        <f t="shared" si="0"/>
        <v>32655.64</v>
      </c>
      <c r="O10" s="81">
        <f>+O8+O9</f>
        <v>33804.3</v>
      </c>
      <c r="P10" s="81">
        <f>+P8+P9</f>
        <v>33157.81</v>
      </c>
      <c r="Q10" s="81">
        <f>+Q8+Q9</f>
        <v>30156.86</v>
      </c>
      <c r="R10" s="81">
        <f>+R8+R9</f>
        <v>30300.27</v>
      </c>
      <c r="S10" s="207">
        <f t="shared" si="0"/>
        <v>0</v>
      </c>
      <c r="T10" s="207">
        <f t="shared" si="0"/>
        <v>0</v>
      </c>
      <c r="U10" s="207">
        <f t="shared" si="0"/>
        <v>0</v>
      </c>
      <c r="V10" s="207">
        <f t="shared" si="0"/>
        <v>0</v>
      </c>
      <c r="W10" s="207">
        <f>+W8+W9</f>
        <v>0</v>
      </c>
      <c r="X10" s="207">
        <f>+X8+X9</f>
        <v>0</v>
      </c>
      <c r="Y10" s="207">
        <f>+Y8+Y9</f>
        <v>0</v>
      </c>
    </row>
    <row r="11" spans="1:25" s="5" customFormat="1" ht="16.5" thickBot="1">
      <c r="A11" s="21" t="s">
        <v>5</v>
      </c>
      <c r="B11" s="125">
        <v>27095.940000000002</v>
      </c>
      <c r="C11" s="125">
        <v>22950.33</v>
      </c>
      <c r="D11" s="126">
        <v>54376.89</v>
      </c>
      <c r="E11" s="126">
        <v>54387.78</v>
      </c>
      <c r="F11" s="83"/>
      <c r="G11" s="126">
        <v>7816.82</v>
      </c>
      <c r="H11" s="126">
        <v>11192.41</v>
      </c>
      <c r="I11" s="126">
        <v>4023.65</v>
      </c>
      <c r="J11" s="126">
        <v>4006.01</v>
      </c>
      <c r="K11" s="126">
        <v>3988.42</v>
      </c>
      <c r="L11" s="126">
        <v>3970.83</v>
      </c>
      <c r="M11" s="126">
        <v>3953.27</v>
      </c>
      <c r="N11" s="126">
        <v>3935.66</v>
      </c>
      <c r="O11" s="126">
        <v>996.25</v>
      </c>
      <c r="P11" s="126">
        <v>0</v>
      </c>
      <c r="Q11" s="126">
        <v>0</v>
      </c>
      <c r="R11" s="126">
        <v>0</v>
      </c>
      <c r="S11" s="206"/>
      <c r="T11" s="206"/>
      <c r="U11" s="206"/>
      <c r="V11" s="206"/>
      <c r="W11" s="206"/>
      <c r="X11" s="206"/>
      <c r="Y11" s="206"/>
    </row>
    <row r="12" spans="1:25" s="5" customFormat="1" ht="16.5" thickBot="1">
      <c r="A12" s="22" t="s">
        <v>6</v>
      </c>
      <c r="B12" s="81">
        <f>+B11+B10</f>
        <v>54191.880000000005</v>
      </c>
      <c r="C12" s="81">
        <f>+C11+C10</f>
        <v>45900.66</v>
      </c>
      <c r="D12" s="81">
        <f>+D11+D10</f>
        <v>76874.27</v>
      </c>
      <c r="E12" s="81">
        <f>+E11+E10</f>
        <v>81554.84</v>
      </c>
      <c r="F12" s="83"/>
      <c r="G12" s="81">
        <f>+G10+G11</f>
        <v>34441.45</v>
      </c>
      <c r="H12" s="81">
        <f aca="true" t="shared" si="1" ref="H12:V12">+H10+H11</f>
        <v>38626.259999999995</v>
      </c>
      <c r="I12" s="81">
        <f t="shared" si="1"/>
        <v>33126.12</v>
      </c>
      <c r="J12" s="81">
        <f t="shared" si="1"/>
        <v>33757.76</v>
      </c>
      <c r="K12" s="81">
        <f t="shared" si="1"/>
        <v>35872.63</v>
      </c>
      <c r="L12" s="81">
        <f t="shared" si="1"/>
        <v>36109.25</v>
      </c>
      <c r="M12" s="81">
        <f t="shared" si="1"/>
        <v>36348.74</v>
      </c>
      <c r="N12" s="81">
        <f t="shared" si="1"/>
        <v>36591.3</v>
      </c>
      <c r="O12" s="81">
        <f>+O10+O11</f>
        <v>34800.55</v>
      </c>
      <c r="P12" s="81">
        <f>+P10+P11</f>
        <v>33157.81</v>
      </c>
      <c r="Q12" s="81">
        <f>+Q10+Q11</f>
        <v>30156.86</v>
      </c>
      <c r="R12" s="81">
        <f>+R10+R11</f>
        <v>30300.27</v>
      </c>
      <c r="S12" s="207">
        <f t="shared" si="1"/>
        <v>0</v>
      </c>
      <c r="T12" s="207">
        <f t="shared" si="1"/>
        <v>0</v>
      </c>
      <c r="U12" s="207">
        <f t="shared" si="1"/>
        <v>0</v>
      </c>
      <c r="V12" s="207">
        <f t="shared" si="1"/>
        <v>0</v>
      </c>
      <c r="W12" s="207">
        <f>+W10+W11</f>
        <v>0</v>
      </c>
      <c r="X12" s="207">
        <f>+X10+X11</f>
        <v>0</v>
      </c>
      <c r="Y12" s="207">
        <f>+Y10+Y11</f>
        <v>0</v>
      </c>
    </row>
    <row r="13" spans="1:21" s="5" customFormat="1" ht="15.75">
      <c r="A13" s="185" t="s">
        <v>150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</row>
    <row r="14" spans="1:21" s="5" customFormat="1" ht="15.75">
      <c r="A14" s="14" t="s">
        <v>79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</row>
    <row r="15" spans="1:21" s="5" customFormat="1" ht="15.75">
      <c r="A15" s="7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1:21" s="5" customFormat="1" ht="16.5" thickBot="1">
      <c r="A16" s="34" t="s">
        <v>42</v>
      </c>
      <c r="B16" s="262" t="s">
        <v>19</v>
      </c>
      <c r="C16" s="263"/>
      <c r="D16" s="85"/>
      <c r="E16" s="85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2:24" s="23" customFormat="1" ht="16.5" thickBot="1">
      <c r="B17" s="86" t="s">
        <v>39</v>
      </c>
      <c r="C17" s="257" t="s">
        <v>40</v>
      </c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9"/>
      <c r="V17" s="5"/>
      <c r="W17" s="5"/>
      <c r="X17" s="5"/>
    </row>
    <row r="18" spans="1:21" s="5" customFormat="1" ht="19.5" thickBot="1">
      <c r="A18" s="24" t="s">
        <v>101</v>
      </c>
      <c r="B18" s="79">
        <v>2017</v>
      </c>
      <c r="C18" s="87">
        <v>2018</v>
      </c>
      <c r="D18" s="87">
        <v>2019</v>
      </c>
      <c r="E18" s="87">
        <v>2020</v>
      </c>
      <c r="F18" s="87">
        <v>2021</v>
      </c>
      <c r="G18" s="87">
        <v>2022</v>
      </c>
      <c r="H18" s="87">
        <v>2023</v>
      </c>
      <c r="I18" s="87">
        <v>2024</v>
      </c>
      <c r="J18" s="87">
        <v>2025</v>
      </c>
      <c r="K18" s="87">
        <v>2026</v>
      </c>
      <c r="L18" s="87">
        <v>2027</v>
      </c>
      <c r="M18" s="87">
        <v>2028</v>
      </c>
      <c r="N18" s="87">
        <v>2029</v>
      </c>
      <c r="O18" s="201">
        <v>2030</v>
      </c>
      <c r="P18" s="201">
        <v>2031</v>
      </c>
      <c r="Q18" s="200">
        <v>2032</v>
      </c>
      <c r="R18" s="211">
        <v>2033</v>
      </c>
      <c r="S18" s="211">
        <v>2034</v>
      </c>
      <c r="T18" s="200">
        <v>2035</v>
      </c>
      <c r="U18" s="200">
        <v>2036</v>
      </c>
    </row>
    <row r="19" spans="1:21" s="5" customFormat="1" ht="16.5" thickBot="1">
      <c r="A19" s="25" t="s">
        <v>1</v>
      </c>
      <c r="B19" s="127">
        <v>32270.44</v>
      </c>
      <c r="C19" s="127">
        <v>20545.93</v>
      </c>
      <c r="D19" s="127">
        <v>27564.7</v>
      </c>
      <c r="E19" s="127">
        <v>20617.04</v>
      </c>
      <c r="F19" s="127">
        <v>20818.06</v>
      </c>
      <c r="G19" s="127">
        <v>21016.9</v>
      </c>
      <c r="H19" s="127">
        <v>21217.72</v>
      </c>
      <c r="I19" s="127">
        <v>21420.56</v>
      </c>
      <c r="J19" s="127">
        <v>21625.42</v>
      </c>
      <c r="K19" s="127">
        <v>21832.33</v>
      </c>
      <c r="L19" s="127">
        <v>22041.3</v>
      </c>
      <c r="M19" s="127">
        <v>22252.37</v>
      </c>
      <c r="N19" s="127">
        <v>22469.04</v>
      </c>
      <c r="O19" s="210"/>
      <c r="P19" s="210"/>
      <c r="Q19" s="210"/>
      <c r="R19" s="210"/>
      <c r="S19" s="210"/>
      <c r="T19" s="210"/>
      <c r="U19" s="210"/>
    </row>
    <row r="20" spans="1:21" s="5" customFormat="1" ht="16.5" thickBot="1">
      <c r="A20" s="25" t="s">
        <v>2</v>
      </c>
      <c r="B20" s="127">
        <v>3426.53</v>
      </c>
      <c r="C20" s="127">
        <v>327.81</v>
      </c>
      <c r="D20" s="127">
        <v>342.35</v>
      </c>
      <c r="E20" s="127">
        <v>357.78</v>
      </c>
      <c r="F20" s="127">
        <v>373.85</v>
      </c>
      <c r="G20" s="127">
        <v>390.68</v>
      </c>
      <c r="H20" s="127">
        <v>408.26</v>
      </c>
      <c r="I20" s="127">
        <v>426.63</v>
      </c>
      <c r="J20" s="127">
        <v>445.63</v>
      </c>
      <c r="K20" s="127">
        <v>465.89</v>
      </c>
      <c r="L20" s="127">
        <v>500</v>
      </c>
      <c r="M20" s="127">
        <v>1525</v>
      </c>
      <c r="N20" s="127">
        <v>2525</v>
      </c>
      <c r="O20" s="210"/>
      <c r="P20" s="210"/>
      <c r="Q20" s="210"/>
      <c r="R20" s="210"/>
      <c r="S20" s="210"/>
      <c r="T20" s="210"/>
      <c r="U20" s="210"/>
    </row>
    <row r="21" spans="1:21" s="5" customFormat="1" ht="16.5" thickBot="1">
      <c r="A21" s="26" t="s">
        <v>7</v>
      </c>
      <c r="B21" s="81">
        <f>+B19+B20</f>
        <v>35696.97</v>
      </c>
      <c r="C21" s="81">
        <f aca="true" t="shared" si="2" ref="C21:N21">+C19+C20</f>
        <v>20873.74</v>
      </c>
      <c r="D21" s="81">
        <f t="shared" si="2"/>
        <v>27907.05</v>
      </c>
      <c r="E21" s="81">
        <f t="shared" si="2"/>
        <v>20974.82</v>
      </c>
      <c r="F21" s="81">
        <f t="shared" si="2"/>
        <v>21191.91</v>
      </c>
      <c r="G21" s="81">
        <f t="shared" si="2"/>
        <v>21407.58</v>
      </c>
      <c r="H21" s="81">
        <f t="shared" si="2"/>
        <v>21625.98</v>
      </c>
      <c r="I21" s="81">
        <f t="shared" si="2"/>
        <v>21847.190000000002</v>
      </c>
      <c r="J21" s="81">
        <f t="shared" si="2"/>
        <v>22071.05</v>
      </c>
      <c r="K21" s="81">
        <f t="shared" si="2"/>
        <v>22298.22</v>
      </c>
      <c r="L21" s="81">
        <f t="shared" si="2"/>
        <v>22541.3</v>
      </c>
      <c r="M21" s="81">
        <f t="shared" si="2"/>
        <v>23777.37</v>
      </c>
      <c r="N21" s="81">
        <f t="shared" si="2"/>
        <v>24994.04</v>
      </c>
      <c r="O21" s="81">
        <f aca="true" t="shared" si="3" ref="O21:U21">+O19+O20</f>
        <v>0</v>
      </c>
      <c r="P21" s="81">
        <f t="shared" si="3"/>
        <v>0</v>
      </c>
      <c r="Q21" s="81">
        <f t="shared" si="3"/>
        <v>0</v>
      </c>
      <c r="R21" s="81">
        <f t="shared" si="3"/>
        <v>0</v>
      </c>
      <c r="S21" s="81">
        <f t="shared" si="3"/>
        <v>0</v>
      </c>
      <c r="T21" s="81">
        <f t="shared" si="3"/>
        <v>0</v>
      </c>
      <c r="U21" s="81">
        <f t="shared" si="3"/>
        <v>0</v>
      </c>
    </row>
    <row r="22" spans="1:21" s="5" customFormat="1" ht="16.5" thickBot="1">
      <c r="A22" s="25" t="s">
        <v>8</v>
      </c>
      <c r="B22" s="127">
        <v>3784.87</v>
      </c>
      <c r="C22" s="127">
        <v>4738.28</v>
      </c>
      <c r="D22" s="127">
        <v>3794.96</v>
      </c>
      <c r="E22" s="127">
        <v>9777.98</v>
      </c>
      <c r="F22" s="127">
        <v>12256.62</v>
      </c>
      <c r="G22" s="127">
        <v>14465.05</v>
      </c>
      <c r="H22" s="127">
        <v>14483.27</v>
      </c>
      <c r="I22" s="127">
        <v>14501.55</v>
      </c>
      <c r="J22" s="127">
        <v>14520.25</v>
      </c>
      <c r="K22" s="127">
        <v>11609.96</v>
      </c>
      <c r="L22" s="127">
        <v>10616.51</v>
      </c>
      <c r="M22" s="127">
        <v>4650.86</v>
      </c>
      <c r="N22" s="127">
        <v>2190.37</v>
      </c>
      <c r="O22" s="210"/>
      <c r="P22" s="210"/>
      <c r="Q22" s="210"/>
      <c r="R22" s="210"/>
      <c r="S22" s="210"/>
      <c r="T22" s="210"/>
      <c r="U22" s="210"/>
    </row>
    <row r="23" spans="1:21" s="5" customFormat="1" ht="16.5" thickBot="1">
      <c r="A23" s="26" t="s">
        <v>9</v>
      </c>
      <c r="B23" s="81">
        <f>+B21+B22</f>
        <v>39481.840000000004</v>
      </c>
      <c r="C23" s="81">
        <f aca="true" t="shared" si="4" ref="C23:N23">+C21+C22</f>
        <v>25612.02</v>
      </c>
      <c r="D23" s="81">
        <f t="shared" si="4"/>
        <v>31702.01</v>
      </c>
      <c r="E23" s="81">
        <f t="shared" si="4"/>
        <v>30752.8</v>
      </c>
      <c r="F23" s="81">
        <f t="shared" si="4"/>
        <v>33448.53</v>
      </c>
      <c r="G23" s="81">
        <f t="shared" si="4"/>
        <v>35872.630000000005</v>
      </c>
      <c r="H23" s="81">
        <f t="shared" si="4"/>
        <v>36109.25</v>
      </c>
      <c r="I23" s="81">
        <f t="shared" si="4"/>
        <v>36348.740000000005</v>
      </c>
      <c r="J23" s="81">
        <f t="shared" si="4"/>
        <v>36591.3</v>
      </c>
      <c r="K23" s="81">
        <f t="shared" si="4"/>
        <v>33908.18</v>
      </c>
      <c r="L23" s="81">
        <f t="shared" si="4"/>
        <v>33157.81</v>
      </c>
      <c r="M23" s="81">
        <f t="shared" si="4"/>
        <v>28428.23</v>
      </c>
      <c r="N23" s="81">
        <f t="shared" si="4"/>
        <v>27184.41</v>
      </c>
      <c r="O23" s="81">
        <f aca="true" t="shared" si="5" ref="O23:U23">+O21+O22</f>
        <v>0</v>
      </c>
      <c r="P23" s="81">
        <f t="shared" si="5"/>
        <v>0</v>
      </c>
      <c r="Q23" s="81">
        <f t="shared" si="5"/>
        <v>0</v>
      </c>
      <c r="R23" s="81">
        <f t="shared" si="5"/>
        <v>0</v>
      </c>
      <c r="S23" s="81">
        <f t="shared" si="5"/>
        <v>0</v>
      </c>
      <c r="T23" s="81">
        <f t="shared" si="5"/>
        <v>0</v>
      </c>
      <c r="U23" s="81">
        <f t="shared" si="5"/>
        <v>0</v>
      </c>
    </row>
    <row r="24" spans="1:21" s="5" customFormat="1" ht="15.75">
      <c r="A24" s="185" t="s">
        <v>151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</row>
    <row r="25" spans="2:21" s="5" customFormat="1" ht="15.75"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</row>
    <row r="26" spans="1:21" s="5" customFormat="1" ht="15.75">
      <c r="A26" s="33" t="s">
        <v>15</v>
      </c>
      <c r="B26" s="85"/>
      <c r="C26" s="85"/>
      <c r="D26" s="85"/>
      <c r="E26" s="85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</row>
    <row r="27" spans="1:21" s="5" customFormat="1" ht="15.75">
      <c r="A27" s="15"/>
      <c r="B27" s="85"/>
      <c r="C27" s="85"/>
      <c r="D27" s="85"/>
      <c r="E27" s="85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</row>
    <row r="28" spans="1:21" s="5" customFormat="1" ht="22.5" customHeight="1">
      <c r="A28" s="27"/>
      <c r="B28" s="260" t="s">
        <v>19</v>
      </c>
      <c r="C28" s="260"/>
      <c r="D28" s="88"/>
      <c r="E28" s="88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2:21" s="5" customFormat="1" ht="14.25" customHeight="1" thickBot="1">
      <c r="B29" s="87">
        <v>2017</v>
      </c>
      <c r="C29" s="87">
        <v>2018</v>
      </c>
      <c r="D29" s="87">
        <v>2019</v>
      </c>
      <c r="E29" s="87">
        <v>2020</v>
      </c>
      <c r="F29" s="87">
        <v>2021</v>
      </c>
      <c r="G29" s="87">
        <v>2022</v>
      </c>
      <c r="H29" s="87">
        <v>2023</v>
      </c>
      <c r="I29" s="87">
        <v>2024</v>
      </c>
      <c r="J29" s="87">
        <v>2025</v>
      </c>
      <c r="K29" s="87">
        <v>2026</v>
      </c>
      <c r="L29" s="87">
        <v>2027</v>
      </c>
      <c r="M29" s="87">
        <v>2028</v>
      </c>
      <c r="N29" s="87">
        <v>2029</v>
      </c>
      <c r="O29" s="201">
        <v>2030</v>
      </c>
      <c r="P29" s="201">
        <v>2031</v>
      </c>
      <c r="Q29" s="247">
        <v>2032</v>
      </c>
      <c r="R29" s="201">
        <v>2033</v>
      </c>
      <c r="S29" s="201">
        <v>2034</v>
      </c>
      <c r="T29" s="247">
        <v>2035</v>
      </c>
      <c r="U29" s="248">
        <v>2036</v>
      </c>
    </row>
    <row r="30" spans="1:21" s="5" customFormat="1" ht="15.75">
      <c r="A30" s="28" t="s">
        <v>10</v>
      </c>
      <c r="B30" s="89">
        <f>+E8-B19</f>
        <v>-5118.379999999997</v>
      </c>
      <c r="C30" s="90">
        <f>+G8-C19</f>
        <v>5860.290000000001</v>
      </c>
      <c r="D30" s="90">
        <f aca="true" t="shared" si="6" ref="D30:J30">+H8-D19</f>
        <v>-359.08000000000175</v>
      </c>
      <c r="E30" s="90">
        <f t="shared" si="6"/>
        <v>8246.93</v>
      </c>
      <c r="F30" s="90">
        <f t="shared" si="6"/>
        <v>8684.449999999997</v>
      </c>
      <c r="G30" s="90">
        <f t="shared" si="6"/>
        <v>10057.279999999999</v>
      </c>
      <c r="H30" s="90">
        <f t="shared" si="6"/>
        <v>10049.619999999999</v>
      </c>
      <c r="I30" s="90">
        <f t="shared" si="6"/>
        <v>10155.43</v>
      </c>
      <c r="J30" s="90">
        <f t="shared" si="6"/>
        <v>9728.350000000002</v>
      </c>
      <c r="K30" s="90">
        <f aca="true" t="shared" si="7" ref="K30:U30">+O8-K19</f>
        <v>8319.07</v>
      </c>
      <c r="L30" s="90">
        <f t="shared" si="7"/>
        <v>10781.509999999998</v>
      </c>
      <c r="M30" s="90">
        <f t="shared" si="7"/>
        <v>7904.490000000002</v>
      </c>
      <c r="N30" s="90">
        <f t="shared" si="7"/>
        <v>7831.23</v>
      </c>
      <c r="O30" s="90">
        <f t="shared" si="7"/>
        <v>0</v>
      </c>
      <c r="P30" s="90">
        <f t="shared" si="7"/>
        <v>0</v>
      </c>
      <c r="Q30" s="90">
        <f t="shared" si="7"/>
        <v>0</v>
      </c>
      <c r="R30" s="90">
        <f t="shared" si="7"/>
        <v>0</v>
      </c>
      <c r="S30" s="90">
        <f t="shared" si="7"/>
        <v>0</v>
      </c>
      <c r="T30" s="90">
        <f t="shared" si="7"/>
        <v>0</v>
      </c>
      <c r="U30" s="90">
        <f t="shared" si="7"/>
        <v>0</v>
      </c>
    </row>
    <row r="31" spans="1:21" s="5" customFormat="1" ht="15.75">
      <c r="A31" s="28" t="s">
        <v>11</v>
      </c>
      <c r="B31" s="89">
        <f>+E8-B19-B57</f>
        <v>-8902.879999999997</v>
      </c>
      <c r="C31" s="90">
        <f aca="true" t="shared" si="8" ref="C31:J31">+G8-C19-C57</f>
        <v>2082.840000000001</v>
      </c>
      <c r="D31" s="90">
        <f t="shared" si="8"/>
        <v>-4154.040000000002</v>
      </c>
      <c r="E31" s="90">
        <f t="shared" si="8"/>
        <v>-1531.0499999999993</v>
      </c>
      <c r="F31" s="90">
        <f t="shared" si="8"/>
        <v>-3572.170000000002</v>
      </c>
      <c r="G31" s="90">
        <f t="shared" si="8"/>
        <v>-4407.77</v>
      </c>
      <c r="H31" s="90">
        <f t="shared" si="8"/>
        <v>-4433.6500000000015</v>
      </c>
      <c r="I31" s="90">
        <f t="shared" si="8"/>
        <v>-4346.119999999999</v>
      </c>
      <c r="J31" s="90">
        <f t="shared" si="8"/>
        <v>-4791.899999999998</v>
      </c>
      <c r="K31" s="90">
        <f aca="true" t="shared" si="9" ref="K31:U31">+O8-K19-K57</f>
        <v>-3290.8900000000012</v>
      </c>
      <c r="L31" s="90">
        <f t="shared" si="9"/>
        <v>164.99999999999818</v>
      </c>
      <c r="M31" s="90">
        <f t="shared" si="9"/>
        <v>3253.630000000001</v>
      </c>
      <c r="N31" s="90">
        <f t="shared" si="9"/>
        <v>5640.86</v>
      </c>
      <c r="O31" s="90">
        <f t="shared" si="9"/>
        <v>0</v>
      </c>
      <c r="P31" s="90">
        <f t="shared" si="9"/>
        <v>0</v>
      </c>
      <c r="Q31" s="90">
        <f t="shared" si="9"/>
        <v>0</v>
      </c>
      <c r="R31" s="90">
        <f t="shared" si="9"/>
        <v>0</v>
      </c>
      <c r="S31" s="90">
        <f t="shared" si="9"/>
        <v>0</v>
      </c>
      <c r="T31" s="90">
        <f t="shared" si="9"/>
        <v>0</v>
      </c>
      <c r="U31" s="90">
        <f t="shared" si="9"/>
        <v>0</v>
      </c>
    </row>
    <row r="32" spans="1:21" s="5" customFormat="1" ht="15.75">
      <c r="A32" s="28" t="s">
        <v>12</v>
      </c>
      <c r="B32" s="89">
        <f>+E10-B21</f>
        <v>-8529.91</v>
      </c>
      <c r="C32" s="89">
        <f>+G10-C21</f>
        <v>5750.889999999999</v>
      </c>
      <c r="D32" s="89">
        <f aca="true" t="shared" si="10" ref="D32:J32">+H10-D21</f>
        <v>-473.2000000000007</v>
      </c>
      <c r="E32" s="89">
        <f t="shared" si="10"/>
        <v>8127.6500000000015</v>
      </c>
      <c r="F32" s="89">
        <f t="shared" si="10"/>
        <v>8559.84</v>
      </c>
      <c r="G32" s="89">
        <f t="shared" si="10"/>
        <v>10476.629999999997</v>
      </c>
      <c r="H32" s="89">
        <f t="shared" si="10"/>
        <v>10512.440000000002</v>
      </c>
      <c r="I32" s="89">
        <f t="shared" si="10"/>
        <v>10548.279999999999</v>
      </c>
      <c r="J32" s="89">
        <f t="shared" si="10"/>
        <v>10584.59</v>
      </c>
      <c r="K32" s="89">
        <f aca="true" t="shared" si="11" ref="K32:U32">+O10-K21</f>
        <v>11506.080000000002</v>
      </c>
      <c r="L32" s="89">
        <f t="shared" si="11"/>
        <v>10616.509999999998</v>
      </c>
      <c r="M32" s="89">
        <f t="shared" si="11"/>
        <v>6379.490000000002</v>
      </c>
      <c r="N32" s="89">
        <f t="shared" si="11"/>
        <v>5306.23</v>
      </c>
      <c r="O32" s="89">
        <f t="shared" si="11"/>
        <v>0</v>
      </c>
      <c r="P32" s="89">
        <f t="shared" si="11"/>
        <v>0</v>
      </c>
      <c r="Q32" s="89">
        <f t="shared" si="11"/>
        <v>0</v>
      </c>
      <c r="R32" s="89">
        <f t="shared" si="11"/>
        <v>0</v>
      </c>
      <c r="S32" s="89">
        <f t="shared" si="11"/>
        <v>0</v>
      </c>
      <c r="T32" s="89">
        <f t="shared" si="11"/>
        <v>0</v>
      </c>
      <c r="U32" s="90">
        <f t="shared" si="11"/>
        <v>0</v>
      </c>
    </row>
    <row r="33" spans="1:21" s="5" customFormat="1" ht="15.75">
      <c r="A33" s="28" t="s">
        <v>96</v>
      </c>
      <c r="B33" s="128">
        <v>9915.27</v>
      </c>
      <c r="C33" s="129">
        <v>200</v>
      </c>
      <c r="D33" s="130">
        <v>500</v>
      </c>
      <c r="E33" s="129">
        <v>-238.5</v>
      </c>
      <c r="F33" s="129">
        <v>-249.24</v>
      </c>
      <c r="G33" s="129">
        <v>-810.03</v>
      </c>
      <c r="H33" s="129">
        <v>-871.08</v>
      </c>
      <c r="I33" s="129">
        <v>-819.48</v>
      </c>
      <c r="J33" s="129">
        <v>-1301.87</v>
      </c>
      <c r="K33" s="129">
        <v>-3652.9</v>
      </c>
      <c r="L33" s="129">
        <v>-335</v>
      </c>
      <c r="M33" s="129">
        <v>100</v>
      </c>
      <c r="N33" s="129">
        <v>100</v>
      </c>
      <c r="O33" s="208"/>
      <c r="P33" s="208"/>
      <c r="Q33" s="208"/>
      <c r="R33" s="208"/>
      <c r="S33" s="214"/>
      <c r="T33" s="208"/>
      <c r="U33" s="215"/>
    </row>
    <row r="34" spans="1:21" s="5" customFormat="1" ht="15.75">
      <c r="A34" s="28" t="s">
        <v>13</v>
      </c>
      <c r="B34" s="89">
        <f>+B32+B33</f>
        <v>1385.3600000000006</v>
      </c>
      <c r="C34" s="89">
        <f aca="true" t="shared" si="12" ref="C34:M34">+C32+C33</f>
        <v>5950.889999999999</v>
      </c>
      <c r="D34" s="89">
        <f t="shared" si="12"/>
        <v>26.799999999999272</v>
      </c>
      <c r="E34" s="89">
        <f t="shared" si="12"/>
        <v>7889.1500000000015</v>
      </c>
      <c r="F34" s="89">
        <f t="shared" si="12"/>
        <v>8310.6</v>
      </c>
      <c r="G34" s="89">
        <f t="shared" si="12"/>
        <v>9666.599999999997</v>
      </c>
      <c r="H34" s="89">
        <f t="shared" si="12"/>
        <v>9641.360000000002</v>
      </c>
      <c r="I34" s="89">
        <f t="shared" si="12"/>
        <v>9728.8</v>
      </c>
      <c r="J34" s="89">
        <f t="shared" si="12"/>
        <v>9282.720000000001</v>
      </c>
      <c r="K34" s="89">
        <f t="shared" si="12"/>
        <v>7853.180000000002</v>
      </c>
      <c r="L34" s="89">
        <f t="shared" si="12"/>
        <v>10281.509999999998</v>
      </c>
      <c r="M34" s="90">
        <f t="shared" si="12"/>
        <v>6479.490000000002</v>
      </c>
      <c r="N34" s="90">
        <f aca="true" t="shared" si="13" ref="N34:U34">+N32+N33</f>
        <v>5406.23</v>
      </c>
      <c r="O34" s="90">
        <f t="shared" si="13"/>
        <v>0</v>
      </c>
      <c r="P34" s="90">
        <f t="shared" si="13"/>
        <v>0</v>
      </c>
      <c r="Q34" s="90">
        <f t="shared" si="13"/>
        <v>0</v>
      </c>
      <c r="R34" s="90">
        <f t="shared" si="13"/>
        <v>0</v>
      </c>
      <c r="S34" s="89">
        <f t="shared" si="13"/>
        <v>0</v>
      </c>
      <c r="T34" s="89">
        <f t="shared" si="13"/>
        <v>0</v>
      </c>
      <c r="U34" s="90">
        <f t="shared" si="13"/>
        <v>0</v>
      </c>
    </row>
    <row r="35" spans="1:21" s="5" customFormat="1" ht="15.75">
      <c r="A35" s="29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249"/>
    </row>
    <row r="36" spans="1:21" s="5" customFormat="1" ht="15.75">
      <c r="A36" s="28" t="s">
        <v>20</v>
      </c>
      <c r="B36" s="131">
        <v>-8807.63</v>
      </c>
      <c r="C36" s="129">
        <v>-8000</v>
      </c>
      <c r="D36" s="129">
        <v>-7000</v>
      </c>
      <c r="E36" s="129">
        <v>-5000</v>
      </c>
      <c r="F36" s="129">
        <v>-4500</v>
      </c>
      <c r="G36" s="129">
        <v>-4000</v>
      </c>
      <c r="H36" s="129">
        <v>-3500</v>
      </c>
      <c r="I36" s="129">
        <v>-3000</v>
      </c>
      <c r="J36" s="129">
        <v>-2500</v>
      </c>
      <c r="K36" s="129">
        <v>-2000</v>
      </c>
      <c r="L36" s="129">
        <v>-1500</v>
      </c>
      <c r="M36" s="129">
        <v>-1000</v>
      </c>
      <c r="N36" s="129">
        <v>0</v>
      </c>
      <c r="O36" s="208"/>
      <c r="P36" s="208"/>
      <c r="Q36" s="208"/>
      <c r="R36" s="208"/>
      <c r="S36" s="216"/>
      <c r="T36" s="208"/>
      <c r="U36" s="208"/>
    </row>
    <row r="37" spans="1:21" s="5" customFormat="1" ht="15.75">
      <c r="A37" s="28" t="s">
        <v>21</v>
      </c>
      <c r="B37" s="131">
        <v>11276.45</v>
      </c>
      <c r="C37" s="129">
        <v>10500</v>
      </c>
      <c r="D37" s="129">
        <v>9500</v>
      </c>
      <c r="E37" s="129">
        <v>8500</v>
      </c>
      <c r="F37" s="129">
        <v>7500</v>
      </c>
      <c r="G37" s="129">
        <v>6500</v>
      </c>
      <c r="H37" s="129">
        <v>5500</v>
      </c>
      <c r="I37" s="129">
        <v>4500</v>
      </c>
      <c r="J37" s="129">
        <v>3500</v>
      </c>
      <c r="K37" s="129">
        <v>2500</v>
      </c>
      <c r="L37" s="129">
        <v>3500</v>
      </c>
      <c r="M37" s="129">
        <v>2000</v>
      </c>
      <c r="N37" s="129">
        <v>1000</v>
      </c>
      <c r="O37" s="208"/>
      <c r="P37" s="208"/>
      <c r="Q37" s="208"/>
      <c r="R37" s="208"/>
      <c r="S37" s="216"/>
      <c r="T37" s="208"/>
      <c r="U37" s="208"/>
    </row>
    <row r="38" spans="1:21" s="5" customFormat="1" ht="15.75">
      <c r="A38" s="28" t="s">
        <v>22</v>
      </c>
      <c r="B38" s="131">
        <v>14709.12</v>
      </c>
      <c r="C38" s="129">
        <v>14500</v>
      </c>
      <c r="D38" s="129">
        <v>13500</v>
      </c>
      <c r="E38" s="129">
        <v>12000</v>
      </c>
      <c r="F38" s="129">
        <v>11000</v>
      </c>
      <c r="G38" s="129">
        <v>10000</v>
      </c>
      <c r="H38" s="129">
        <v>9000</v>
      </c>
      <c r="I38" s="129">
        <v>8000</v>
      </c>
      <c r="J38" s="129">
        <v>7000</v>
      </c>
      <c r="K38" s="129">
        <v>6000</v>
      </c>
      <c r="L38" s="129">
        <v>5000</v>
      </c>
      <c r="M38" s="129">
        <v>4000</v>
      </c>
      <c r="N38" s="129">
        <v>3000</v>
      </c>
      <c r="O38" s="208"/>
      <c r="P38" s="208"/>
      <c r="Q38" s="208"/>
      <c r="R38" s="208"/>
      <c r="S38" s="216"/>
      <c r="T38" s="208"/>
      <c r="U38" s="208"/>
    </row>
    <row r="39" spans="1:21" s="5" customFormat="1" ht="15.75">
      <c r="A39" s="28" t="s">
        <v>23</v>
      </c>
      <c r="B39" s="131">
        <v>10699.01</v>
      </c>
      <c r="C39" s="129">
        <v>10150</v>
      </c>
      <c r="D39" s="129">
        <v>9450</v>
      </c>
      <c r="E39" s="129">
        <v>8400</v>
      </c>
      <c r="F39" s="129">
        <v>7700</v>
      </c>
      <c r="G39" s="129">
        <v>7000</v>
      </c>
      <c r="H39" s="129">
        <v>6300</v>
      </c>
      <c r="I39" s="129">
        <v>5600</v>
      </c>
      <c r="J39" s="129">
        <v>4900</v>
      </c>
      <c r="K39" s="129">
        <v>4200</v>
      </c>
      <c r="L39" s="129">
        <v>3500</v>
      </c>
      <c r="M39" s="129">
        <v>2800</v>
      </c>
      <c r="N39" s="129">
        <v>2100</v>
      </c>
      <c r="O39" s="208"/>
      <c r="P39" s="208"/>
      <c r="Q39" s="208"/>
      <c r="R39" s="208"/>
      <c r="S39" s="216"/>
      <c r="T39" s="208"/>
      <c r="U39" s="208"/>
    </row>
    <row r="40" spans="1:21" s="5" customFormat="1" ht="15.75">
      <c r="A40" s="28" t="s">
        <v>24</v>
      </c>
      <c r="B40" s="131">
        <v>420.49</v>
      </c>
      <c r="C40" s="129">
        <v>400</v>
      </c>
      <c r="D40" s="129">
        <v>300</v>
      </c>
      <c r="E40" s="129">
        <v>200</v>
      </c>
      <c r="F40" s="129">
        <v>100</v>
      </c>
      <c r="G40" s="129">
        <v>50</v>
      </c>
      <c r="H40" s="129">
        <v>50</v>
      </c>
      <c r="I40" s="129">
        <v>50</v>
      </c>
      <c r="J40" s="129">
        <v>50</v>
      </c>
      <c r="K40" s="129">
        <v>50</v>
      </c>
      <c r="L40" s="129">
        <v>50</v>
      </c>
      <c r="M40" s="129">
        <v>50</v>
      </c>
      <c r="N40" s="129">
        <v>50</v>
      </c>
      <c r="O40" s="208"/>
      <c r="P40" s="208"/>
      <c r="Q40" s="208"/>
      <c r="R40" s="208"/>
      <c r="S40" s="216"/>
      <c r="T40" s="208"/>
      <c r="U40" s="208"/>
    </row>
    <row r="41" spans="1:21" s="5" customFormat="1" ht="15.75">
      <c r="A41" s="28" t="s">
        <v>26</v>
      </c>
      <c r="B41" s="131">
        <v>349.52</v>
      </c>
      <c r="C41" s="129">
        <v>340</v>
      </c>
      <c r="D41" s="129">
        <v>300</v>
      </c>
      <c r="E41" s="129">
        <v>200</v>
      </c>
      <c r="F41" s="129">
        <v>50</v>
      </c>
      <c r="G41" s="129">
        <v>30</v>
      </c>
      <c r="H41" s="129">
        <v>30</v>
      </c>
      <c r="I41" s="129">
        <v>30</v>
      </c>
      <c r="J41" s="129">
        <v>30</v>
      </c>
      <c r="K41" s="129">
        <v>30</v>
      </c>
      <c r="L41" s="129">
        <v>30</v>
      </c>
      <c r="M41" s="129">
        <v>30</v>
      </c>
      <c r="N41" s="129">
        <v>30</v>
      </c>
      <c r="O41" s="208"/>
      <c r="P41" s="208"/>
      <c r="Q41" s="208"/>
      <c r="R41" s="208"/>
      <c r="S41" s="216"/>
      <c r="T41" s="208"/>
      <c r="U41" s="208"/>
    </row>
    <row r="42" spans="2:18" s="5" customFormat="1" ht="15.7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</row>
    <row r="43" spans="1:21" s="5" customFormat="1" ht="15.75">
      <c r="A43" s="33" t="s">
        <v>16</v>
      </c>
      <c r="B43" s="85"/>
      <c r="C43" s="85"/>
      <c r="D43" s="85"/>
      <c r="E43" s="85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</row>
    <row r="44" spans="1:21" s="5" customFormat="1" ht="33" customHeight="1">
      <c r="A44" s="15"/>
      <c r="B44" s="260" t="s">
        <v>19</v>
      </c>
      <c r="C44" s="260"/>
      <c r="D44" s="85"/>
      <c r="E44" s="85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</row>
    <row r="45" spans="2:21" s="5" customFormat="1" ht="16.5" thickBot="1">
      <c r="B45" s="87">
        <v>2017</v>
      </c>
      <c r="C45" s="87">
        <v>2018</v>
      </c>
      <c r="D45" s="87">
        <v>2019</v>
      </c>
      <c r="E45" s="87">
        <v>2020</v>
      </c>
      <c r="F45" s="87">
        <v>2021</v>
      </c>
      <c r="G45" s="87">
        <v>2022</v>
      </c>
      <c r="H45" s="87">
        <v>2023</v>
      </c>
      <c r="I45" s="87">
        <v>2024</v>
      </c>
      <c r="J45" s="87">
        <v>2025</v>
      </c>
      <c r="K45" s="87">
        <v>2026</v>
      </c>
      <c r="L45" s="87">
        <v>2027</v>
      </c>
      <c r="M45" s="87">
        <v>2028</v>
      </c>
      <c r="N45" s="87">
        <v>2029</v>
      </c>
      <c r="O45" s="201">
        <v>2030</v>
      </c>
      <c r="P45" s="201">
        <v>2031</v>
      </c>
      <c r="Q45" s="247">
        <v>2032</v>
      </c>
      <c r="R45" s="201">
        <v>2033</v>
      </c>
      <c r="S45" s="201">
        <v>2034</v>
      </c>
      <c r="T45" s="247">
        <v>2035</v>
      </c>
      <c r="U45" s="248">
        <v>2036</v>
      </c>
    </row>
    <row r="46" spans="1:24" s="36" customFormat="1" ht="15.75">
      <c r="A46" s="30" t="s">
        <v>17</v>
      </c>
      <c r="B46" s="94">
        <f>+B47+B48</f>
        <v>101651.14</v>
      </c>
      <c r="C46" s="94">
        <f aca="true" t="shared" si="14" ref="C46:M46">+C47+C48</f>
        <v>105687.51000000001</v>
      </c>
      <c r="D46" s="94">
        <f t="shared" si="14"/>
        <v>109046.81000000001</v>
      </c>
      <c r="E46" s="94">
        <f t="shared" si="14"/>
        <v>99268.82</v>
      </c>
      <c r="F46" s="94">
        <f t="shared" si="14"/>
        <v>87012.17000000001</v>
      </c>
      <c r="G46" s="94">
        <f t="shared" si="14"/>
        <v>72547.09999999999</v>
      </c>
      <c r="H46" s="94">
        <f t="shared" si="14"/>
        <v>58063.81</v>
      </c>
      <c r="I46" s="94">
        <f t="shared" si="14"/>
        <v>43562.23</v>
      </c>
      <c r="J46" s="94">
        <f t="shared" si="14"/>
        <v>29041.96</v>
      </c>
      <c r="K46" s="94">
        <f t="shared" si="14"/>
        <v>17457.769999999997</v>
      </c>
      <c r="L46" s="94">
        <f t="shared" si="14"/>
        <v>6841.25</v>
      </c>
      <c r="M46" s="107">
        <f t="shared" si="14"/>
        <v>2190.37</v>
      </c>
      <c r="N46" s="107">
        <f aca="true" t="shared" si="15" ref="N46:U46">+N47+N48</f>
        <v>0</v>
      </c>
      <c r="O46" s="107">
        <f t="shared" si="15"/>
        <v>0</v>
      </c>
      <c r="P46" s="107">
        <f t="shared" si="15"/>
        <v>0</v>
      </c>
      <c r="Q46" s="107">
        <f t="shared" si="15"/>
        <v>0</v>
      </c>
      <c r="R46" s="107">
        <f t="shared" si="15"/>
        <v>0</v>
      </c>
      <c r="S46" s="94">
        <f t="shared" si="15"/>
        <v>0</v>
      </c>
      <c r="T46" s="94">
        <f t="shared" si="15"/>
        <v>0</v>
      </c>
      <c r="U46" s="107">
        <f t="shared" si="15"/>
        <v>0</v>
      </c>
      <c r="V46" s="5"/>
      <c r="W46" s="5"/>
      <c r="X46" s="5"/>
    </row>
    <row r="47" spans="1:21" s="5" customFormat="1" ht="15.75">
      <c r="A47" s="28" t="s">
        <v>18</v>
      </c>
      <c r="B47" s="132">
        <v>0</v>
      </c>
      <c r="C47" s="129">
        <v>0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0</v>
      </c>
      <c r="K47" s="133">
        <v>0</v>
      </c>
      <c r="L47" s="133">
        <v>0</v>
      </c>
      <c r="M47" s="133">
        <v>0</v>
      </c>
      <c r="N47" s="133">
        <v>0</v>
      </c>
      <c r="O47" s="209"/>
      <c r="P47" s="209"/>
      <c r="Q47" s="209"/>
      <c r="R47" s="209"/>
      <c r="S47" s="217"/>
      <c r="T47" s="208"/>
      <c r="U47" s="209"/>
    </row>
    <row r="48" spans="1:21" s="5" customFormat="1" ht="15.75">
      <c r="A48" s="28" t="s">
        <v>36</v>
      </c>
      <c r="B48" s="92">
        <f>SUM(B49:B53)</f>
        <v>101651.14</v>
      </c>
      <c r="C48" s="92">
        <f aca="true" t="shared" si="16" ref="C48:R48">SUM(C49:C53)</f>
        <v>105687.51000000001</v>
      </c>
      <c r="D48" s="92">
        <f>SUM(D49:D53)</f>
        <v>109046.81000000001</v>
      </c>
      <c r="E48" s="92">
        <f t="shared" si="16"/>
        <v>99268.82</v>
      </c>
      <c r="F48" s="92">
        <f t="shared" si="16"/>
        <v>87012.17000000001</v>
      </c>
      <c r="G48" s="92">
        <f t="shared" si="16"/>
        <v>72547.09999999999</v>
      </c>
      <c r="H48" s="92">
        <f t="shared" si="16"/>
        <v>58063.81</v>
      </c>
      <c r="I48" s="92">
        <f t="shared" si="16"/>
        <v>43562.23</v>
      </c>
      <c r="J48" s="92">
        <f t="shared" si="16"/>
        <v>29041.96</v>
      </c>
      <c r="K48" s="92">
        <f t="shared" si="16"/>
        <v>17457.769999999997</v>
      </c>
      <c r="L48" s="92">
        <f t="shared" si="16"/>
        <v>6841.25</v>
      </c>
      <c r="M48" s="92">
        <f t="shared" si="16"/>
        <v>2190.37</v>
      </c>
      <c r="N48" s="92">
        <f t="shared" si="16"/>
        <v>0</v>
      </c>
      <c r="O48" s="92">
        <f t="shared" si="16"/>
        <v>0</v>
      </c>
      <c r="P48" s="92">
        <f t="shared" si="16"/>
        <v>0</v>
      </c>
      <c r="Q48" s="92">
        <f t="shared" si="16"/>
        <v>0</v>
      </c>
      <c r="R48" s="92">
        <f t="shared" si="16"/>
        <v>0</v>
      </c>
      <c r="S48" s="92">
        <f>SUM(S49:S53)</f>
        <v>0</v>
      </c>
      <c r="T48" s="92">
        <f>SUM(T49:T53)</f>
        <v>0</v>
      </c>
      <c r="U48" s="218">
        <f>SUM(U49:U53)</f>
        <v>0</v>
      </c>
    </row>
    <row r="49" spans="1:21" s="5" customFormat="1" ht="15.75">
      <c r="A49" s="186" t="s">
        <v>134</v>
      </c>
      <c r="B49" s="129">
        <v>47725.26</v>
      </c>
      <c r="C49" s="129">
        <v>47725.26</v>
      </c>
      <c r="D49" s="129">
        <v>47725.26</v>
      </c>
      <c r="E49" s="133">
        <v>41759.6</v>
      </c>
      <c r="F49" s="133">
        <v>35793.94</v>
      </c>
      <c r="G49" s="133">
        <v>29828.28</v>
      </c>
      <c r="H49" s="133">
        <v>23862.63</v>
      </c>
      <c r="I49" s="133">
        <v>17896.97</v>
      </c>
      <c r="J49" s="133">
        <v>11931.31</v>
      </c>
      <c r="K49" s="133">
        <v>5965.65</v>
      </c>
      <c r="L49" s="133">
        <v>0</v>
      </c>
      <c r="M49" s="133">
        <v>0</v>
      </c>
      <c r="N49" s="133">
        <v>0</v>
      </c>
      <c r="O49" s="209"/>
      <c r="P49" s="209"/>
      <c r="Q49" s="209"/>
      <c r="R49" s="209"/>
      <c r="S49" s="208"/>
      <c r="T49" s="208"/>
      <c r="U49" s="209"/>
    </row>
    <row r="50" spans="1:21" s="5" customFormat="1" ht="15.75">
      <c r="A50" s="186" t="s">
        <v>135</v>
      </c>
      <c r="B50" s="131">
        <v>0</v>
      </c>
      <c r="C50" s="129">
        <v>0</v>
      </c>
      <c r="D50" s="133">
        <v>0</v>
      </c>
      <c r="E50" s="133"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0</v>
      </c>
      <c r="K50" s="133">
        <v>0</v>
      </c>
      <c r="L50" s="133">
        <v>0</v>
      </c>
      <c r="M50" s="133">
        <v>0</v>
      </c>
      <c r="N50" s="133">
        <v>0</v>
      </c>
      <c r="O50" s="209"/>
      <c r="P50" s="209"/>
      <c r="Q50" s="209"/>
      <c r="R50" s="209"/>
      <c r="S50" s="216"/>
      <c r="T50" s="208"/>
      <c r="U50" s="209"/>
    </row>
    <row r="51" spans="1:21" s="5" customFormat="1" ht="15.75">
      <c r="A51" s="186" t="s">
        <v>147</v>
      </c>
      <c r="B51" s="131">
        <v>10435.73</v>
      </c>
      <c r="C51" s="131">
        <v>10435.73</v>
      </c>
      <c r="D51" s="131">
        <v>10435.73</v>
      </c>
      <c r="E51" s="131">
        <v>10435.73</v>
      </c>
      <c r="F51" s="133">
        <v>9783.8</v>
      </c>
      <c r="G51" s="133">
        <v>8479.34</v>
      </c>
      <c r="H51" s="133">
        <v>7174.87</v>
      </c>
      <c r="I51" s="133">
        <v>5870.4</v>
      </c>
      <c r="J51" s="133">
        <v>4565.94</v>
      </c>
      <c r="K51" s="133">
        <v>3261.47</v>
      </c>
      <c r="L51" s="133">
        <v>1957</v>
      </c>
      <c r="M51" s="133">
        <v>652.53</v>
      </c>
      <c r="N51" s="133">
        <v>0</v>
      </c>
      <c r="O51" s="209"/>
      <c r="P51" s="209"/>
      <c r="Q51" s="209"/>
      <c r="R51" s="209"/>
      <c r="S51" s="216"/>
      <c r="T51" s="208"/>
      <c r="U51" s="209"/>
    </row>
    <row r="52" spans="1:21" s="5" customFormat="1" ht="15.75">
      <c r="A52" s="186" t="s">
        <v>137</v>
      </c>
      <c r="B52" s="131">
        <v>11803.15</v>
      </c>
      <c r="C52" s="129">
        <v>19616.98</v>
      </c>
      <c r="D52" s="129">
        <v>26771.24</v>
      </c>
      <c r="E52" s="129">
        <v>26771.24</v>
      </c>
      <c r="F52" s="133">
        <v>24962.68</v>
      </c>
      <c r="G52" s="133">
        <v>21616.28</v>
      </c>
      <c r="H52" s="133">
        <v>18269.87</v>
      </c>
      <c r="I52" s="133">
        <v>14923.47</v>
      </c>
      <c r="J52" s="133">
        <v>11577.06</v>
      </c>
      <c r="K52" s="133">
        <v>8230.65</v>
      </c>
      <c r="L52" s="133">
        <v>4884.25</v>
      </c>
      <c r="M52" s="133">
        <v>1537.84</v>
      </c>
      <c r="N52" s="133">
        <v>0</v>
      </c>
      <c r="O52" s="209"/>
      <c r="P52" s="209"/>
      <c r="Q52" s="209"/>
      <c r="R52" s="209"/>
      <c r="S52" s="216"/>
      <c r="T52" s="208"/>
      <c r="U52" s="209"/>
    </row>
    <row r="53" spans="1:21" s="5" customFormat="1" ht="15.75">
      <c r="A53" s="105" t="s">
        <v>35</v>
      </c>
      <c r="B53" s="131">
        <v>31687</v>
      </c>
      <c r="C53" s="129">
        <v>27909.54</v>
      </c>
      <c r="D53" s="133">
        <v>24114.58</v>
      </c>
      <c r="E53" s="133">
        <v>20302.25</v>
      </c>
      <c r="F53" s="133">
        <v>16471.75</v>
      </c>
      <c r="G53" s="133">
        <v>12623.2</v>
      </c>
      <c r="H53" s="133">
        <v>8756.44</v>
      </c>
      <c r="I53" s="133">
        <v>4871.39</v>
      </c>
      <c r="J53" s="133">
        <v>967.65</v>
      </c>
      <c r="K53" s="133">
        <v>0</v>
      </c>
      <c r="L53" s="133">
        <v>0</v>
      </c>
      <c r="M53" s="133">
        <v>0</v>
      </c>
      <c r="N53" s="133">
        <v>0</v>
      </c>
      <c r="O53" s="209"/>
      <c r="P53" s="209"/>
      <c r="Q53" s="209"/>
      <c r="R53" s="209"/>
      <c r="S53" s="216"/>
      <c r="T53" s="208"/>
      <c r="U53" s="209"/>
    </row>
    <row r="54" spans="2:21" s="5" customFormat="1" ht="15.75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</row>
    <row r="55" spans="2:21" s="5" customFormat="1" ht="16.5" thickBot="1">
      <c r="B55" s="87">
        <v>2017</v>
      </c>
      <c r="C55" s="87">
        <v>2018</v>
      </c>
      <c r="D55" s="87">
        <v>2019</v>
      </c>
      <c r="E55" s="87">
        <v>2020</v>
      </c>
      <c r="F55" s="87">
        <v>2021</v>
      </c>
      <c r="G55" s="87">
        <v>2022</v>
      </c>
      <c r="H55" s="87">
        <v>2023</v>
      </c>
      <c r="I55" s="87">
        <v>2024</v>
      </c>
      <c r="J55" s="87">
        <v>2025</v>
      </c>
      <c r="K55" s="87">
        <v>2026</v>
      </c>
      <c r="L55" s="87">
        <v>2027</v>
      </c>
      <c r="M55" s="87">
        <v>2028</v>
      </c>
      <c r="N55" s="87">
        <v>2029</v>
      </c>
      <c r="O55" s="201">
        <v>2030</v>
      </c>
      <c r="P55" s="201">
        <v>2031</v>
      </c>
      <c r="Q55" s="247">
        <v>2032</v>
      </c>
      <c r="R55" s="201">
        <v>2033</v>
      </c>
      <c r="S55" s="201">
        <v>2034</v>
      </c>
      <c r="T55" s="247">
        <v>2035</v>
      </c>
      <c r="U55" s="248">
        <v>2036</v>
      </c>
    </row>
    <row r="56" spans="1:24" s="36" customFormat="1" ht="18.75">
      <c r="A56" s="30" t="s">
        <v>128</v>
      </c>
      <c r="B56" s="94">
        <f aca="true" t="shared" si="17" ref="B56:M56">+B57+B63</f>
        <v>4171.2</v>
      </c>
      <c r="C56" s="94">
        <f t="shared" si="17"/>
        <v>4700.07</v>
      </c>
      <c r="D56" s="94">
        <f t="shared" si="17"/>
        <v>4771.39</v>
      </c>
      <c r="E56" s="94">
        <f t="shared" si="17"/>
        <v>10791.41</v>
      </c>
      <c r="F56" s="94">
        <f t="shared" si="17"/>
        <v>13168.119999999999</v>
      </c>
      <c r="G56" s="94">
        <f t="shared" si="17"/>
        <v>15258.16</v>
      </c>
      <c r="H56" s="94">
        <f t="shared" si="17"/>
        <v>15140.300000000001</v>
      </c>
      <c r="I56" s="94">
        <f t="shared" si="17"/>
        <v>15022.47</v>
      </c>
      <c r="J56" s="94">
        <f t="shared" si="17"/>
        <v>14904.59</v>
      </c>
      <c r="K56" s="94">
        <f t="shared" si="17"/>
        <v>11864.92</v>
      </c>
      <c r="L56" s="94">
        <f t="shared" si="17"/>
        <v>10768.4</v>
      </c>
      <c r="M56" s="107">
        <f t="shared" si="17"/>
        <v>4702.490000000001</v>
      </c>
      <c r="N56" s="107">
        <f aca="true" t="shared" si="18" ref="N56:U56">+N57+N63</f>
        <v>2207.8599999999997</v>
      </c>
      <c r="O56" s="107">
        <f t="shared" si="18"/>
        <v>0</v>
      </c>
      <c r="P56" s="107">
        <f t="shared" si="18"/>
        <v>0</v>
      </c>
      <c r="Q56" s="107">
        <f t="shared" si="18"/>
        <v>0</v>
      </c>
      <c r="R56" s="107">
        <f t="shared" si="18"/>
        <v>0</v>
      </c>
      <c r="S56" s="94">
        <f t="shared" si="18"/>
        <v>0</v>
      </c>
      <c r="T56" s="94">
        <f t="shared" si="18"/>
        <v>0</v>
      </c>
      <c r="U56" s="107">
        <f t="shared" si="18"/>
        <v>0</v>
      </c>
      <c r="V56" s="5"/>
      <c r="W56" s="5"/>
      <c r="X56" s="5"/>
    </row>
    <row r="57" spans="1:24" s="3" customFormat="1" ht="16.5">
      <c r="A57" s="106" t="s">
        <v>114</v>
      </c>
      <c r="B57" s="94">
        <f>SUM(B58:B62)</f>
        <v>3784.5</v>
      </c>
      <c r="C57" s="94">
        <f aca="true" t="shared" si="19" ref="C57:M57">SUM(C58:C62)</f>
        <v>3777.45</v>
      </c>
      <c r="D57" s="94">
        <f t="shared" si="19"/>
        <v>3794.96</v>
      </c>
      <c r="E57" s="94">
        <f t="shared" si="19"/>
        <v>9777.98</v>
      </c>
      <c r="F57" s="94">
        <f t="shared" si="19"/>
        <v>12256.619999999999</v>
      </c>
      <c r="G57" s="94">
        <f t="shared" si="19"/>
        <v>14465.05</v>
      </c>
      <c r="H57" s="94">
        <f t="shared" si="19"/>
        <v>14483.27</v>
      </c>
      <c r="I57" s="94">
        <f t="shared" si="19"/>
        <v>14501.55</v>
      </c>
      <c r="J57" s="94">
        <f t="shared" si="19"/>
        <v>14520.25</v>
      </c>
      <c r="K57" s="94">
        <f t="shared" si="19"/>
        <v>11609.960000000001</v>
      </c>
      <c r="L57" s="94">
        <f t="shared" si="19"/>
        <v>10616.51</v>
      </c>
      <c r="M57" s="94">
        <f t="shared" si="19"/>
        <v>4650.860000000001</v>
      </c>
      <c r="N57" s="94">
        <f aca="true" t="shared" si="20" ref="N57:U57">SUM(N58:N62)</f>
        <v>2190.37</v>
      </c>
      <c r="O57" s="94">
        <f t="shared" si="20"/>
        <v>0</v>
      </c>
      <c r="P57" s="94">
        <f t="shared" si="20"/>
        <v>0</v>
      </c>
      <c r="Q57" s="94">
        <f t="shared" si="20"/>
        <v>0</v>
      </c>
      <c r="R57" s="107">
        <f t="shared" si="20"/>
        <v>0</v>
      </c>
      <c r="S57" s="94">
        <f t="shared" si="20"/>
        <v>0</v>
      </c>
      <c r="T57" s="94">
        <f t="shared" si="20"/>
        <v>0</v>
      </c>
      <c r="U57" s="107">
        <f t="shared" si="20"/>
        <v>0</v>
      </c>
      <c r="V57" s="5"/>
      <c r="W57" s="5"/>
      <c r="X57" s="5"/>
    </row>
    <row r="58" spans="1:21" s="5" customFormat="1" ht="15.75">
      <c r="A58" s="242" t="s">
        <v>143</v>
      </c>
      <c r="B58" s="129">
        <v>0</v>
      </c>
      <c r="C58" s="133">
        <v>0</v>
      </c>
      <c r="D58" s="133">
        <v>0</v>
      </c>
      <c r="E58" s="133">
        <v>5965.65</v>
      </c>
      <c r="F58" s="133">
        <v>5965.65</v>
      </c>
      <c r="G58" s="133">
        <v>5965.65</v>
      </c>
      <c r="H58" s="133">
        <v>5965.65</v>
      </c>
      <c r="I58" s="133">
        <v>5965.65</v>
      </c>
      <c r="J58" s="133">
        <v>5965.65</v>
      </c>
      <c r="K58" s="133">
        <v>5965.65</v>
      </c>
      <c r="L58" s="133">
        <v>5965.65</v>
      </c>
      <c r="M58" s="133">
        <v>0</v>
      </c>
      <c r="N58" s="133">
        <v>0</v>
      </c>
      <c r="O58" s="209"/>
      <c r="P58" s="209"/>
      <c r="Q58" s="209"/>
      <c r="R58" s="209"/>
      <c r="S58" s="208"/>
      <c r="T58" s="209"/>
      <c r="U58" s="209"/>
    </row>
    <row r="59" spans="1:21" s="5" customFormat="1" ht="15.75">
      <c r="A59" s="242" t="s">
        <v>144</v>
      </c>
      <c r="B59" s="131">
        <v>0</v>
      </c>
      <c r="C59" s="133">
        <v>0</v>
      </c>
      <c r="D59" s="133">
        <v>0</v>
      </c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33">
        <v>0</v>
      </c>
      <c r="N59" s="133">
        <v>0</v>
      </c>
      <c r="O59" s="209"/>
      <c r="P59" s="209"/>
      <c r="Q59" s="209"/>
      <c r="R59" s="209"/>
      <c r="S59" s="216"/>
      <c r="T59" s="209"/>
      <c r="U59" s="209"/>
    </row>
    <row r="60" spans="1:21" s="5" customFormat="1" ht="15.75">
      <c r="A60" s="242" t="s">
        <v>136</v>
      </c>
      <c r="B60" s="131">
        <v>0</v>
      </c>
      <c r="C60" s="133">
        <v>0</v>
      </c>
      <c r="D60" s="133">
        <v>0</v>
      </c>
      <c r="E60" s="133">
        <v>0</v>
      </c>
      <c r="F60" s="133">
        <v>651.92</v>
      </c>
      <c r="G60" s="133">
        <v>1304.46</v>
      </c>
      <c r="H60" s="133">
        <v>1304.46</v>
      </c>
      <c r="I60" s="133">
        <v>1304.46</v>
      </c>
      <c r="J60" s="133">
        <v>1304.46</v>
      </c>
      <c r="K60" s="133">
        <v>1304.46</v>
      </c>
      <c r="L60" s="133">
        <v>1304.46</v>
      </c>
      <c r="M60" s="133">
        <v>1304.46</v>
      </c>
      <c r="N60" s="133">
        <v>652.53</v>
      </c>
      <c r="O60" s="209"/>
      <c r="P60" s="209"/>
      <c r="Q60" s="209"/>
      <c r="R60" s="209"/>
      <c r="S60" s="216"/>
      <c r="T60" s="209"/>
      <c r="U60" s="209"/>
    </row>
    <row r="61" spans="1:21" s="5" customFormat="1" ht="15.75">
      <c r="A61" s="242" t="s">
        <v>145</v>
      </c>
      <c r="B61" s="131">
        <v>0</v>
      </c>
      <c r="C61" s="133">
        <v>0</v>
      </c>
      <c r="D61" s="133">
        <v>0</v>
      </c>
      <c r="E61" s="133">
        <v>0</v>
      </c>
      <c r="F61" s="133">
        <v>1808.55</v>
      </c>
      <c r="G61" s="133">
        <v>3346.4</v>
      </c>
      <c r="H61" s="133">
        <v>3346.4</v>
      </c>
      <c r="I61" s="133">
        <v>3346.4</v>
      </c>
      <c r="J61" s="133">
        <v>3346.4</v>
      </c>
      <c r="K61" s="133">
        <v>3346.4</v>
      </c>
      <c r="L61" s="133">
        <v>3346.4</v>
      </c>
      <c r="M61" s="133">
        <v>3346.4</v>
      </c>
      <c r="N61" s="133">
        <v>1537.84</v>
      </c>
      <c r="O61" s="209"/>
      <c r="P61" s="209"/>
      <c r="Q61" s="209"/>
      <c r="R61" s="209"/>
      <c r="S61" s="216"/>
      <c r="T61" s="209"/>
      <c r="U61" s="209"/>
    </row>
    <row r="62" spans="1:21" s="5" customFormat="1" ht="15.75">
      <c r="A62" s="243" t="s">
        <v>146</v>
      </c>
      <c r="B62" s="132">
        <v>3784.5</v>
      </c>
      <c r="C62" s="133">
        <v>3777.45</v>
      </c>
      <c r="D62" s="133">
        <v>3794.96</v>
      </c>
      <c r="E62" s="133">
        <v>3812.33</v>
      </c>
      <c r="F62" s="133">
        <v>3830.5</v>
      </c>
      <c r="G62" s="133">
        <v>3848.54</v>
      </c>
      <c r="H62" s="133">
        <v>3866.76</v>
      </c>
      <c r="I62" s="133">
        <v>3885.04</v>
      </c>
      <c r="J62" s="133">
        <v>3903.74</v>
      </c>
      <c r="K62" s="133">
        <v>993.45</v>
      </c>
      <c r="L62" s="133">
        <v>0</v>
      </c>
      <c r="M62" s="133">
        <v>0</v>
      </c>
      <c r="N62" s="133">
        <v>0</v>
      </c>
      <c r="O62" s="209"/>
      <c r="P62" s="209"/>
      <c r="Q62" s="209"/>
      <c r="R62" s="209"/>
      <c r="S62" s="217"/>
      <c r="T62" s="209"/>
      <c r="U62" s="209"/>
    </row>
    <row r="63" spans="1:24" s="3" customFormat="1" ht="16.5">
      <c r="A63" s="106" t="s">
        <v>115</v>
      </c>
      <c r="B63" s="94">
        <f>SUM(B64:B68)</f>
        <v>386.7</v>
      </c>
      <c r="C63" s="94">
        <f aca="true" t="shared" si="21" ref="C63:M63">SUM(C64:C68)</f>
        <v>922.6199999999999</v>
      </c>
      <c r="D63" s="94">
        <f t="shared" si="21"/>
        <v>976.4300000000001</v>
      </c>
      <c r="E63" s="94">
        <f t="shared" si="21"/>
        <v>1013.4300000000001</v>
      </c>
      <c r="F63" s="94">
        <f t="shared" si="21"/>
        <v>911.5</v>
      </c>
      <c r="G63" s="94">
        <f t="shared" si="21"/>
        <v>793.11</v>
      </c>
      <c r="H63" s="94">
        <f t="shared" si="21"/>
        <v>657.03</v>
      </c>
      <c r="I63" s="94">
        <f t="shared" si="21"/>
        <v>520.92</v>
      </c>
      <c r="J63" s="94">
        <f t="shared" si="21"/>
        <v>384.34000000000003</v>
      </c>
      <c r="K63" s="94">
        <f t="shared" si="21"/>
        <v>254.96</v>
      </c>
      <c r="L63" s="94">
        <f t="shared" si="21"/>
        <v>151.89</v>
      </c>
      <c r="M63" s="94">
        <f t="shared" si="21"/>
        <v>51.629999999999995</v>
      </c>
      <c r="N63" s="94">
        <f aca="true" t="shared" si="22" ref="N63:U63">SUM(N64:N68)</f>
        <v>17.49</v>
      </c>
      <c r="O63" s="94">
        <f t="shared" si="22"/>
        <v>0</v>
      </c>
      <c r="P63" s="94">
        <f t="shared" si="22"/>
        <v>0</v>
      </c>
      <c r="Q63" s="94">
        <f t="shared" si="22"/>
        <v>0</v>
      </c>
      <c r="R63" s="107">
        <f t="shared" si="22"/>
        <v>0</v>
      </c>
      <c r="S63" s="94">
        <f t="shared" si="22"/>
        <v>0</v>
      </c>
      <c r="T63" s="94">
        <f t="shared" si="22"/>
        <v>0</v>
      </c>
      <c r="U63" s="107">
        <f t="shared" si="22"/>
        <v>0</v>
      </c>
      <c r="V63" s="5"/>
      <c r="W63" s="5"/>
      <c r="X63" s="5"/>
    </row>
    <row r="64" spans="1:21" s="5" customFormat="1" ht="15.75">
      <c r="A64" s="186" t="s">
        <v>134</v>
      </c>
      <c r="B64" s="129">
        <v>0</v>
      </c>
      <c r="C64" s="133">
        <v>478.2</v>
      </c>
      <c r="D64" s="133">
        <v>478.2</v>
      </c>
      <c r="E64" s="133">
        <v>478.2</v>
      </c>
      <c r="F64" s="133">
        <v>418.43</v>
      </c>
      <c r="G64" s="133">
        <v>358.65</v>
      </c>
      <c r="H64" s="133">
        <v>298.87</v>
      </c>
      <c r="I64" s="133">
        <v>239.1</v>
      </c>
      <c r="J64" s="133">
        <v>179.32</v>
      </c>
      <c r="K64" s="133">
        <v>119.55</v>
      </c>
      <c r="L64" s="133">
        <v>59.77</v>
      </c>
      <c r="M64" s="133">
        <v>0</v>
      </c>
      <c r="N64" s="133">
        <v>0</v>
      </c>
      <c r="O64" s="209"/>
      <c r="P64" s="209"/>
      <c r="Q64" s="209"/>
      <c r="R64" s="209"/>
      <c r="S64" s="208"/>
      <c r="T64" s="209"/>
      <c r="U64" s="209"/>
    </row>
    <row r="65" spans="1:21" s="5" customFormat="1" ht="15.75">
      <c r="A65" s="186" t="s">
        <v>135</v>
      </c>
      <c r="B65" s="129">
        <v>0</v>
      </c>
      <c r="C65" s="133">
        <v>0</v>
      </c>
      <c r="D65" s="133">
        <v>0</v>
      </c>
      <c r="E65" s="133">
        <v>0</v>
      </c>
      <c r="F65" s="133">
        <v>0</v>
      </c>
      <c r="G65" s="133">
        <v>0</v>
      </c>
      <c r="H65" s="133">
        <v>0</v>
      </c>
      <c r="I65" s="133">
        <v>0</v>
      </c>
      <c r="J65" s="133">
        <v>0</v>
      </c>
      <c r="K65" s="133">
        <v>0</v>
      </c>
      <c r="L65" s="133">
        <v>0</v>
      </c>
      <c r="M65" s="133">
        <v>0</v>
      </c>
      <c r="N65" s="133">
        <v>0</v>
      </c>
      <c r="O65" s="209"/>
      <c r="P65" s="209"/>
      <c r="Q65" s="209"/>
      <c r="R65" s="209"/>
      <c r="S65" s="208"/>
      <c r="T65" s="209"/>
      <c r="U65" s="209"/>
    </row>
    <row r="66" spans="1:21" s="5" customFormat="1" ht="15.75">
      <c r="A66" s="186" t="s">
        <v>147</v>
      </c>
      <c r="B66" s="129">
        <v>78.45</v>
      </c>
      <c r="C66" s="133">
        <v>89.42</v>
      </c>
      <c r="D66" s="133">
        <v>89.42</v>
      </c>
      <c r="E66" s="133">
        <v>89.42</v>
      </c>
      <c r="F66" s="133">
        <v>89.42</v>
      </c>
      <c r="G66" s="133">
        <v>80.97</v>
      </c>
      <c r="H66" s="133">
        <v>69.79</v>
      </c>
      <c r="I66" s="133">
        <v>58.62</v>
      </c>
      <c r="J66" s="133">
        <v>47.44</v>
      </c>
      <c r="K66" s="133">
        <v>36.26</v>
      </c>
      <c r="L66" s="133">
        <v>25.08</v>
      </c>
      <c r="M66" s="133">
        <v>13.9</v>
      </c>
      <c r="N66" s="133">
        <v>2.72</v>
      </c>
      <c r="O66" s="209"/>
      <c r="P66" s="209"/>
      <c r="Q66" s="209"/>
      <c r="R66" s="209"/>
      <c r="S66" s="208"/>
      <c r="T66" s="209"/>
      <c r="U66" s="209"/>
    </row>
    <row r="67" spans="1:21" s="5" customFormat="1" ht="15.75">
      <c r="A67" s="186" t="s">
        <v>137</v>
      </c>
      <c r="B67" s="129">
        <v>46.67</v>
      </c>
      <c r="C67" s="133">
        <v>73.69</v>
      </c>
      <c r="D67" s="133">
        <v>162.99</v>
      </c>
      <c r="E67" s="133">
        <v>234.5</v>
      </c>
      <c r="F67" s="133">
        <v>228.15</v>
      </c>
      <c r="G67" s="133">
        <v>213.61</v>
      </c>
      <c r="H67" s="133">
        <v>184.3</v>
      </c>
      <c r="I67" s="133">
        <v>154.98</v>
      </c>
      <c r="J67" s="133">
        <v>125.67</v>
      </c>
      <c r="K67" s="133">
        <v>96.36</v>
      </c>
      <c r="L67" s="133">
        <v>67.04</v>
      </c>
      <c r="M67" s="133">
        <v>37.73</v>
      </c>
      <c r="N67" s="133">
        <v>14.77</v>
      </c>
      <c r="O67" s="209"/>
      <c r="P67" s="209"/>
      <c r="Q67" s="209"/>
      <c r="R67" s="209"/>
      <c r="S67" s="208"/>
      <c r="T67" s="209"/>
      <c r="U67" s="209"/>
    </row>
    <row r="68" spans="1:21" s="5" customFormat="1" ht="15.75">
      <c r="A68" s="105" t="s">
        <v>35</v>
      </c>
      <c r="B68" s="132">
        <v>261.58</v>
      </c>
      <c r="C68" s="133">
        <v>281.31</v>
      </c>
      <c r="D68" s="133">
        <v>245.82</v>
      </c>
      <c r="E68" s="133">
        <v>211.31</v>
      </c>
      <c r="F68" s="133">
        <v>175.5</v>
      </c>
      <c r="G68" s="133">
        <v>139.88</v>
      </c>
      <c r="H68" s="133">
        <v>104.07</v>
      </c>
      <c r="I68" s="133">
        <v>68.22</v>
      </c>
      <c r="J68" s="133">
        <v>31.91</v>
      </c>
      <c r="K68" s="133">
        <v>2.79</v>
      </c>
      <c r="L68" s="133">
        <v>0</v>
      </c>
      <c r="M68" s="133">
        <v>0</v>
      </c>
      <c r="N68" s="133">
        <v>0</v>
      </c>
      <c r="O68" s="209"/>
      <c r="P68" s="209"/>
      <c r="Q68" s="209"/>
      <c r="R68" s="209"/>
      <c r="S68" s="217"/>
      <c r="T68" s="209"/>
      <c r="U68" s="209"/>
    </row>
    <row r="69" spans="1:13" s="5" customFormat="1" ht="15.75">
      <c r="A69" s="244" t="s">
        <v>140</v>
      </c>
      <c r="B69" s="245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s="5" customFormat="1" ht="15.75">
      <c r="A70" s="244" t="s">
        <v>154</v>
      </c>
      <c r="B70" s="245"/>
      <c r="C70" s="187"/>
      <c r="D70" s="187"/>
      <c r="E70" s="187"/>
      <c r="F70" s="187"/>
      <c r="G70" s="187"/>
      <c r="H70" s="8"/>
      <c r="I70" s="8"/>
      <c r="J70" s="8"/>
      <c r="K70" s="8"/>
      <c r="L70" s="8"/>
      <c r="M70" s="8"/>
    </row>
    <row r="71" spans="1:13" s="5" customFormat="1" ht="15.75">
      <c r="A71" s="244" t="s">
        <v>141</v>
      </c>
      <c r="B71" s="245"/>
      <c r="C71" s="187"/>
      <c r="D71" s="187"/>
      <c r="E71" s="187"/>
      <c r="F71" s="187"/>
      <c r="G71" s="187"/>
      <c r="H71" s="8"/>
      <c r="I71" s="8"/>
      <c r="J71" s="8"/>
      <c r="K71" s="8"/>
      <c r="L71" s="8"/>
      <c r="M71" s="8"/>
    </row>
    <row r="72" spans="1:13" s="5" customFormat="1" ht="15.75">
      <c r="A72" s="244" t="s">
        <v>152</v>
      </c>
      <c r="B72" s="245"/>
      <c r="C72" s="187"/>
      <c r="D72" s="187"/>
      <c r="E72" s="187"/>
      <c r="F72" s="187"/>
      <c r="G72" s="187"/>
      <c r="H72" s="8"/>
      <c r="I72" s="8"/>
      <c r="J72" s="8"/>
      <c r="K72" s="8"/>
      <c r="L72" s="8"/>
      <c r="M72" s="8"/>
    </row>
    <row r="73" spans="1:13" s="5" customFormat="1" ht="15.75">
      <c r="A73" s="244" t="s">
        <v>142</v>
      </c>
      <c r="B73" s="245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s="5" customFormat="1" ht="15.75">
      <c r="A74" s="244"/>
      <c r="B74" s="245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2:13" s="5" customFormat="1" ht="15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2:13" s="5" customFormat="1" ht="15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2:13" s="5" customFormat="1" ht="15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2:21" s="5" customFormat="1" ht="15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2:21" s="5" customFormat="1" ht="15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2:21" s="5" customFormat="1" ht="15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2:21" s="5" customFormat="1" ht="15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2:21" s="5" customFormat="1" ht="15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2:21" s="5" customFormat="1" ht="15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2:21" s="5" customFormat="1" ht="15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2:21" s="5" customFormat="1" ht="15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2:21" s="5" customFormat="1" ht="15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</row>
    <row r="87" spans="2:21" s="5" customFormat="1" ht="15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</row>
    <row r="88" spans="2:21" s="5" customFormat="1" ht="15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</row>
    <row r="89" spans="2:21" s="5" customFormat="1" ht="15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2:21" s="5" customFormat="1" ht="15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2:21" s="5" customFormat="1" ht="15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2:21" s="5" customFormat="1" ht="15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2:21" s="5" customFormat="1" ht="15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2:21" s="5" customFormat="1" ht="15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2:21" s="5" customFormat="1" ht="15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2:21" s="5" customFormat="1" ht="15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2:21" s="5" customFormat="1" ht="15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2:21" s="5" customFormat="1" ht="15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2:21" s="5" customFormat="1" ht="15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2:21" s="5" customFormat="1" ht="15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2:21" s="5" customFormat="1" ht="15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2:21" s="5" customFormat="1" ht="15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2:21" s="5" customFormat="1" ht="15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2:21" s="5" customFormat="1" ht="15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2:21" s="5" customFormat="1" ht="15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2:21" s="5" customFormat="1" ht="15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2:21" s="5" customFormat="1" ht="15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2:21" s="5" customFormat="1" ht="15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2:21" s="5" customFormat="1" ht="15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2:21" s="5" customFormat="1" ht="15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2:21" s="5" customFormat="1" ht="15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2:21" s="5" customFormat="1" ht="15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2:21" s="5" customFormat="1" ht="15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2:21" s="5" customFormat="1" ht="15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2:21" s="5" customFormat="1" ht="15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2:21" s="5" customFormat="1" ht="15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2:21" s="5" customFormat="1" ht="15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2:21" s="5" customFormat="1" ht="15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2:21" s="5" customFormat="1" ht="15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2:21" s="5" customFormat="1" ht="15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2:21" s="5" customFormat="1" ht="15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2:21" s="5" customFormat="1" ht="15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2:21" s="5" customFormat="1" ht="15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2:21" s="5" customFormat="1" ht="15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2:21" s="5" customFormat="1" ht="15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2:21" s="5" customFormat="1" ht="15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2:21" s="5" customFormat="1" ht="15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2:21" s="5" customFormat="1" ht="15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2:21" s="5" customFormat="1" ht="15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2:21" s="5" customFormat="1" ht="15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2:21" s="5" customFormat="1" ht="15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2:21" s="5" customFormat="1" ht="15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2:21" s="5" customFormat="1" ht="15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2:21" s="5" customFormat="1" ht="15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2:21" s="5" customFormat="1" ht="15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2:21" s="5" customFormat="1" ht="15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2:21" s="5" customFormat="1" ht="15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2:21" s="5" customFormat="1" ht="15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2:21" s="5" customFormat="1" ht="15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2:21" s="5" customFormat="1" ht="15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2:21" s="5" customFormat="1" ht="15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2:21" s="5" customFormat="1" ht="15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</row>
    <row r="143" spans="2:21" s="5" customFormat="1" ht="15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</row>
    <row r="144" spans="2:21" s="5" customFormat="1" ht="15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</row>
    <row r="145" spans="2:21" s="5" customFormat="1" ht="15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</row>
    <row r="146" spans="2:21" s="5" customFormat="1" ht="15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2:21" s="5" customFormat="1" ht="15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2:21" s="5" customFormat="1" ht="15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2:21" s="5" customFormat="1" ht="15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2:21" s="5" customFormat="1" ht="15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2:21" s="5" customFormat="1" ht="15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2:21" s="5" customFormat="1" ht="15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2:21" s="5" customFormat="1" ht="15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2:21" s="5" customFormat="1" ht="15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</row>
    <row r="155" spans="2:21" s="5" customFormat="1" ht="15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</row>
    <row r="156" spans="2:21" s="5" customFormat="1" ht="15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</row>
    <row r="157" spans="2:21" s="5" customFormat="1" ht="15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</row>
    <row r="158" spans="2:21" s="5" customFormat="1" ht="15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</sheetData>
  <sheetProtection password="979D" sheet="1"/>
  <mergeCells count="9">
    <mergeCell ref="G6:Y6"/>
    <mergeCell ref="C17:U17"/>
    <mergeCell ref="B44:C44"/>
    <mergeCell ref="B5:C5"/>
    <mergeCell ref="B16:C16"/>
    <mergeCell ref="B28:C28"/>
    <mergeCell ref="B6:D6"/>
    <mergeCell ref="G3:R5"/>
    <mergeCell ref="S3:Y5"/>
  </mergeCells>
  <conditionalFormatting sqref="B10">
    <cfRule type="cellIs" priority="49" dxfId="22" operator="equal" stopIfTrue="1">
      <formula>0</formula>
    </cfRule>
  </conditionalFormatting>
  <conditionalFormatting sqref="C10:E10">
    <cfRule type="cellIs" priority="48" dxfId="22" operator="equal" stopIfTrue="1">
      <formula>0</formula>
    </cfRule>
  </conditionalFormatting>
  <conditionalFormatting sqref="B12:E12">
    <cfRule type="cellIs" priority="47" dxfId="22" operator="equal" stopIfTrue="1">
      <formula>0</formula>
    </cfRule>
  </conditionalFormatting>
  <conditionalFormatting sqref="G10:N10 S10:U10">
    <cfRule type="cellIs" priority="46" dxfId="22" operator="equal" stopIfTrue="1">
      <formula>0</formula>
    </cfRule>
  </conditionalFormatting>
  <conditionalFormatting sqref="G12:N12 S12:U12">
    <cfRule type="cellIs" priority="45" dxfId="22" operator="equal" stopIfTrue="1">
      <formula>0</formula>
    </cfRule>
  </conditionalFormatting>
  <conditionalFormatting sqref="B21 O21 S21">
    <cfRule type="cellIs" priority="40" dxfId="22" operator="equal" stopIfTrue="1">
      <formula>0</formula>
    </cfRule>
  </conditionalFormatting>
  <conditionalFormatting sqref="C21:M21 P21:R21 T21:U21">
    <cfRule type="cellIs" priority="39" dxfId="22" operator="equal" stopIfTrue="1">
      <formula>0</formula>
    </cfRule>
  </conditionalFormatting>
  <conditionalFormatting sqref="B23:M23 O23:U23">
    <cfRule type="cellIs" priority="38" dxfId="22" operator="equal" stopIfTrue="1">
      <formula>0</formula>
    </cfRule>
  </conditionalFormatting>
  <conditionalFormatting sqref="V10">
    <cfRule type="cellIs" priority="37" dxfId="22" operator="equal" stopIfTrue="1">
      <formula>0</formula>
    </cfRule>
  </conditionalFormatting>
  <conditionalFormatting sqref="V12">
    <cfRule type="cellIs" priority="36" dxfId="22" operator="equal" stopIfTrue="1">
      <formula>0</formula>
    </cfRule>
  </conditionalFormatting>
  <conditionalFormatting sqref="O10">
    <cfRule type="cellIs" priority="25" dxfId="22" operator="equal" stopIfTrue="1">
      <formula>0</formula>
    </cfRule>
  </conditionalFormatting>
  <conditionalFormatting sqref="O12">
    <cfRule type="cellIs" priority="24" dxfId="22" operator="equal" stopIfTrue="1">
      <formula>0</formula>
    </cfRule>
  </conditionalFormatting>
  <conditionalFormatting sqref="Q10">
    <cfRule type="cellIs" priority="21" dxfId="22" operator="equal" stopIfTrue="1">
      <formula>0</formula>
    </cfRule>
  </conditionalFormatting>
  <conditionalFormatting sqref="Q12">
    <cfRule type="cellIs" priority="20" dxfId="22" operator="equal" stopIfTrue="1">
      <formula>0</formula>
    </cfRule>
  </conditionalFormatting>
  <conditionalFormatting sqref="P10">
    <cfRule type="cellIs" priority="17" dxfId="22" operator="equal" stopIfTrue="1">
      <formula>0</formula>
    </cfRule>
  </conditionalFormatting>
  <conditionalFormatting sqref="P12">
    <cfRule type="cellIs" priority="16" dxfId="22" operator="equal" stopIfTrue="1">
      <formula>0</formula>
    </cfRule>
  </conditionalFormatting>
  <conditionalFormatting sqref="R10">
    <cfRule type="cellIs" priority="13" dxfId="22" operator="equal" stopIfTrue="1">
      <formula>0</formula>
    </cfRule>
  </conditionalFormatting>
  <conditionalFormatting sqref="R12">
    <cfRule type="cellIs" priority="12" dxfId="22" operator="equal" stopIfTrue="1">
      <formula>0</formula>
    </cfRule>
  </conditionalFormatting>
  <conditionalFormatting sqref="N21">
    <cfRule type="cellIs" priority="11" dxfId="22" operator="equal" stopIfTrue="1">
      <formula>0</formula>
    </cfRule>
  </conditionalFormatting>
  <conditionalFormatting sqref="N23">
    <cfRule type="cellIs" priority="10" dxfId="22" operator="equal" stopIfTrue="1">
      <formula>0</formula>
    </cfRule>
  </conditionalFormatting>
  <conditionalFormatting sqref="W10:Y10">
    <cfRule type="cellIs" priority="9" dxfId="22" operator="equal" stopIfTrue="1">
      <formula>0</formula>
    </cfRule>
  </conditionalFormatting>
  <conditionalFormatting sqref="W12:Y12">
    <cfRule type="cellIs" priority="8" dxfId="22" operator="equal" stopIfTrue="1">
      <formula>0</formula>
    </cfRule>
  </conditionalFormatting>
  <dataValidations count="6">
    <dataValidation type="decimal" showInputMessage="1" showErrorMessage="1" sqref="B8:E9">
      <formula1>0</formula1>
      <formula2>1000000</formula2>
    </dataValidation>
    <dataValidation type="decimal" allowBlank="1" showInputMessage="1" showErrorMessage="1" sqref="B11:E11 B58:B61 B64:B67 X19:X20 X22 B19:V20 B22:V22 B49:X53 S58:S61 S64:S67 G11:AA11 G8:AA9">
      <formula1>0</formula1>
      <formula2>10000000</formula2>
    </dataValidation>
    <dataValidation type="decimal" allowBlank="1" showInputMessage="1" showErrorMessage="1" sqref="B68:C68 B62:C62 U64:X68 U58:X62 D58:R62 D64:R68 B47:X47 S68:T68 S62:T62">
      <formula1>0</formula1>
      <formula2>1000000</formula2>
    </dataValidation>
    <dataValidation type="decimal" allowBlank="1" showInputMessage="1" showErrorMessage="1" sqref="B33:X33">
      <formula1>-10000000</formula1>
      <formula2>1000000</formula2>
    </dataValidation>
    <dataValidation type="decimal" allowBlank="1" showInputMessage="1" showErrorMessage="1" sqref="B36:X40">
      <formula1>-10000000</formula1>
      <formula2>10000000</formula2>
    </dataValidation>
    <dataValidation type="decimal" allowBlank="1" showInputMessage="1" showErrorMessage="1" sqref="B41:X41">
      <formula1>0</formula1>
      <formula2>10000</formula2>
    </dataValidation>
  </dataValidations>
  <hyperlinks>
    <hyperlink ref="D1" location="índice!A1" display="Ir al índice"/>
  </hyperlinks>
  <printOptions/>
  <pageMargins left="0.2362204724409449" right="0.2362204724409449" top="0" bottom="0" header="0" footer="0"/>
  <pageSetup fitToWidth="0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4"/>
  <sheetViews>
    <sheetView showGridLines="0" zoomScale="85" zoomScaleNormal="85" workbookViewId="0" topLeftCell="A1">
      <selection activeCell="B16" sqref="B16"/>
    </sheetView>
  </sheetViews>
  <sheetFormatPr defaultColWidth="11.57421875" defaultRowHeight="15"/>
  <cols>
    <col min="1" max="1" width="72.00390625" style="2" customWidth="1"/>
    <col min="2" max="2" width="17.00390625" style="2" customWidth="1"/>
    <col min="3" max="18" width="15.57421875" style="2" customWidth="1"/>
    <col min="19" max="23" width="15.421875" style="2" customWidth="1"/>
    <col min="24" max="16384" width="11.57421875" style="2" customWidth="1"/>
  </cols>
  <sheetData>
    <row r="1" spans="1:4" ht="18">
      <c r="A1" s="1" t="s">
        <v>121</v>
      </c>
      <c r="B1" s="1"/>
      <c r="C1" s="1"/>
      <c r="D1" s="77" t="s">
        <v>110</v>
      </c>
    </row>
    <row r="3" s="3" customFormat="1" ht="16.5"/>
    <row r="4" s="5" customFormat="1" ht="15.75">
      <c r="A4" s="33" t="s">
        <v>43</v>
      </c>
    </row>
    <row r="5" spans="1:4" s="5" customFormat="1" ht="27" thickBot="1">
      <c r="A5" s="184" t="s">
        <v>124</v>
      </c>
      <c r="B5" s="15"/>
      <c r="C5" s="15"/>
      <c r="D5" s="32" t="s">
        <v>19</v>
      </c>
    </row>
    <row r="6" spans="4:22" s="5" customFormat="1" ht="16.5" thickBot="1">
      <c r="D6" s="293" t="s">
        <v>153</v>
      </c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5"/>
    </row>
    <row r="7" spans="1:25" s="41" customFormat="1" ht="49.5" customHeight="1" thickBot="1">
      <c r="A7" s="40" t="s">
        <v>44</v>
      </c>
      <c r="B7" s="117" t="s">
        <v>104</v>
      </c>
      <c r="C7" s="20" t="s">
        <v>105</v>
      </c>
      <c r="D7" s="183">
        <v>2018</v>
      </c>
      <c r="E7" s="182">
        <v>2019</v>
      </c>
      <c r="F7" s="183">
        <v>2020</v>
      </c>
      <c r="G7" s="182">
        <v>2021</v>
      </c>
      <c r="H7" s="183">
        <v>2022</v>
      </c>
      <c r="I7" s="182">
        <v>2023</v>
      </c>
      <c r="J7" s="183">
        <v>2024</v>
      </c>
      <c r="K7" s="182">
        <v>2025</v>
      </c>
      <c r="L7" s="180">
        <v>2026</v>
      </c>
      <c r="M7" s="180">
        <v>2027</v>
      </c>
      <c r="N7" s="180">
        <v>2028</v>
      </c>
      <c r="O7" s="180">
        <v>2029</v>
      </c>
      <c r="P7" s="223">
        <v>2030</v>
      </c>
      <c r="Q7" s="223">
        <v>2031</v>
      </c>
      <c r="R7" s="223">
        <v>2032</v>
      </c>
      <c r="S7" s="212">
        <v>2033</v>
      </c>
      <c r="T7" s="212">
        <v>2034</v>
      </c>
      <c r="U7" s="212">
        <v>2035</v>
      </c>
      <c r="V7" s="212">
        <v>2036</v>
      </c>
      <c r="W7" s="5"/>
      <c r="X7" s="5"/>
      <c r="Y7" s="5"/>
    </row>
    <row r="8" spans="1:22" s="5" customFormat="1" ht="31.5">
      <c r="A8" s="59" t="s">
        <v>28</v>
      </c>
      <c r="B8" s="165"/>
      <c r="C8" s="166"/>
      <c r="D8" s="167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221"/>
      <c r="Q8" s="221"/>
      <c r="R8" s="221"/>
      <c r="S8" s="221"/>
      <c r="T8" s="228"/>
      <c r="U8" s="225"/>
      <c r="V8" s="222"/>
    </row>
    <row r="9" spans="1:22" s="5" customFormat="1" ht="31.5">
      <c r="A9" s="114" t="s">
        <v>25</v>
      </c>
      <c r="B9" s="169"/>
      <c r="C9" s="170"/>
      <c r="D9" s="171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229"/>
      <c r="U9" s="226"/>
      <c r="V9" s="219"/>
    </row>
    <row r="10" spans="1:22" s="5" customFormat="1" ht="31.5">
      <c r="A10" s="114" t="s">
        <v>46</v>
      </c>
      <c r="B10" s="169"/>
      <c r="C10" s="170"/>
      <c r="D10" s="171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229"/>
      <c r="U10" s="226"/>
      <c r="V10" s="219"/>
    </row>
    <row r="11" spans="1:22" s="5" customFormat="1" ht="31.5">
      <c r="A11" s="115" t="s">
        <v>47</v>
      </c>
      <c r="B11" s="169"/>
      <c r="C11" s="170"/>
      <c r="D11" s="171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229"/>
      <c r="U11" s="226"/>
      <c r="V11" s="219"/>
    </row>
    <row r="12" spans="1:22" s="5" customFormat="1" ht="16.5" thickBot="1">
      <c r="A12" s="116" t="s">
        <v>48</v>
      </c>
      <c r="B12" s="173">
        <v>2</v>
      </c>
      <c r="C12" s="174"/>
      <c r="D12" s="175">
        <v>300</v>
      </c>
      <c r="E12" s="176">
        <v>450</v>
      </c>
      <c r="F12" s="176">
        <v>168</v>
      </c>
      <c r="G12" s="176">
        <v>170.4</v>
      </c>
      <c r="H12" s="176">
        <v>172.85</v>
      </c>
      <c r="I12" s="176">
        <v>175.35</v>
      </c>
      <c r="J12" s="176">
        <v>177.89</v>
      </c>
      <c r="K12" s="176">
        <v>180.49</v>
      </c>
      <c r="L12" s="176">
        <v>183.14</v>
      </c>
      <c r="M12" s="176">
        <v>185.84</v>
      </c>
      <c r="N12" s="188">
        <v>188.6</v>
      </c>
      <c r="O12" s="188">
        <v>191.41</v>
      </c>
      <c r="P12" s="188"/>
      <c r="Q12" s="176"/>
      <c r="R12" s="176"/>
      <c r="S12" s="176"/>
      <c r="T12" s="230"/>
      <c r="U12" s="227"/>
      <c r="V12" s="220"/>
    </row>
    <row r="13" spans="1:25" s="15" customFormat="1" ht="20.25" customHeight="1" thickBot="1">
      <c r="A13" s="42" t="s">
        <v>82</v>
      </c>
      <c r="B13" s="119"/>
      <c r="C13" s="113"/>
      <c r="D13" s="97">
        <f>SUM(D8:D12)</f>
        <v>300</v>
      </c>
      <c r="E13" s="98">
        <f aca="true" t="shared" si="0" ref="E13:U13">SUM(E8:E12)</f>
        <v>450</v>
      </c>
      <c r="F13" s="98">
        <f t="shared" si="0"/>
        <v>168</v>
      </c>
      <c r="G13" s="98">
        <f t="shared" si="0"/>
        <v>170.4</v>
      </c>
      <c r="H13" s="98">
        <f t="shared" si="0"/>
        <v>172.85</v>
      </c>
      <c r="I13" s="98">
        <f t="shared" si="0"/>
        <v>175.35</v>
      </c>
      <c r="J13" s="98">
        <f t="shared" si="0"/>
        <v>177.89</v>
      </c>
      <c r="K13" s="98">
        <f t="shared" si="0"/>
        <v>180.49</v>
      </c>
      <c r="L13" s="98">
        <f t="shared" si="0"/>
        <v>183.14</v>
      </c>
      <c r="M13" s="98">
        <f t="shared" si="0"/>
        <v>185.84</v>
      </c>
      <c r="N13" s="99">
        <f>SUM(N8:N12)</f>
        <v>188.6</v>
      </c>
      <c r="O13" s="99">
        <f>SUM(O8:O12)</f>
        <v>191.41</v>
      </c>
      <c r="P13" s="99">
        <f>SUM(P8:P12)</f>
        <v>0</v>
      </c>
      <c r="Q13" s="224">
        <f>SUM(Q8:Q12)</f>
        <v>0</v>
      </c>
      <c r="R13" s="99">
        <f>SUM(R8:R12)</f>
        <v>0</v>
      </c>
      <c r="S13" s="99">
        <f t="shared" si="0"/>
        <v>0</v>
      </c>
      <c r="T13" s="99">
        <f t="shared" si="0"/>
        <v>0</v>
      </c>
      <c r="U13" s="99">
        <f t="shared" si="0"/>
        <v>0</v>
      </c>
      <c r="V13" s="97">
        <f>SUM(V8:V12)</f>
        <v>0</v>
      </c>
      <c r="W13" s="5"/>
      <c r="X13" s="5"/>
      <c r="Y13" s="5"/>
    </row>
    <row r="14" spans="1:25" s="15" customFormat="1" ht="18.75" customHeight="1" thickBot="1">
      <c r="A14" s="193" t="s">
        <v>83</v>
      </c>
      <c r="B14" s="194"/>
      <c r="C14" s="120"/>
      <c r="D14" s="162">
        <v>300</v>
      </c>
      <c r="E14" s="163">
        <v>450</v>
      </c>
      <c r="F14" s="163">
        <v>168</v>
      </c>
      <c r="G14" s="163">
        <v>170.4</v>
      </c>
      <c r="H14" s="163">
        <v>172.85</v>
      </c>
      <c r="I14" s="163">
        <v>175.35</v>
      </c>
      <c r="J14" s="163">
        <v>177.89</v>
      </c>
      <c r="K14" s="163">
        <v>180.49</v>
      </c>
      <c r="L14" s="163">
        <v>183.14</v>
      </c>
      <c r="M14" s="163">
        <v>185.84</v>
      </c>
      <c r="N14" s="164">
        <v>188.6</v>
      </c>
      <c r="O14" s="164">
        <v>191.41</v>
      </c>
      <c r="P14" s="164"/>
      <c r="Q14" s="164"/>
      <c r="R14" s="164"/>
      <c r="S14" s="164"/>
      <c r="T14" s="164"/>
      <c r="U14" s="164"/>
      <c r="V14" s="162"/>
      <c r="W14" s="5"/>
      <c r="X14" s="5"/>
      <c r="Y14" s="5"/>
    </row>
    <row r="15" spans="1:18" s="5" customFormat="1" ht="15.75">
      <c r="A15" s="43"/>
      <c r="B15" s="4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5" customFormat="1" ht="16.5" thickBot="1">
      <c r="A16" s="44"/>
      <c r="B16" s="44"/>
      <c r="C16" s="31"/>
      <c r="D16" s="290" t="s">
        <v>19</v>
      </c>
      <c r="E16" s="290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22" s="5" customFormat="1" ht="16.5" customHeight="1" thickBot="1">
      <c r="A17" s="45"/>
      <c r="B17" s="45"/>
      <c r="C17" s="31"/>
      <c r="D17" s="296" t="s">
        <v>153</v>
      </c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8"/>
    </row>
    <row r="18" spans="1:22" s="5" customFormat="1" ht="50.25" customHeight="1" thickBot="1">
      <c r="A18" s="46" t="s">
        <v>45</v>
      </c>
      <c r="B18" s="47" t="s">
        <v>107</v>
      </c>
      <c r="C18" s="48" t="s">
        <v>105</v>
      </c>
      <c r="D18" s="183">
        <v>2018</v>
      </c>
      <c r="E18" s="182">
        <v>2019</v>
      </c>
      <c r="F18" s="183">
        <v>2020</v>
      </c>
      <c r="G18" s="182">
        <v>2021</v>
      </c>
      <c r="H18" s="183">
        <v>2022</v>
      </c>
      <c r="I18" s="182">
        <v>2023</v>
      </c>
      <c r="J18" s="183">
        <v>2024</v>
      </c>
      <c r="K18" s="182">
        <v>2025</v>
      </c>
      <c r="L18" s="180">
        <v>2026</v>
      </c>
      <c r="M18" s="180">
        <v>2027</v>
      </c>
      <c r="N18" s="180">
        <v>2028</v>
      </c>
      <c r="O18" s="180">
        <v>2029</v>
      </c>
      <c r="P18" s="202">
        <v>2030</v>
      </c>
      <c r="Q18" s="202">
        <v>2031</v>
      </c>
      <c r="R18" s="202">
        <v>2032</v>
      </c>
      <c r="S18" s="203">
        <v>2033</v>
      </c>
      <c r="T18" s="202">
        <v>2034</v>
      </c>
      <c r="U18" s="202">
        <v>2035</v>
      </c>
      <c r="V18" s="202">
        <v>2036</v>
      </c>
    </row>
    <row r="19" spans="1:22" s="5" customFormat="1" ht="15.75">
      <c r="A19" s="49" t="s">
        <v>29</v>
      </c>
      <c r="B19" s="156"/>
      <c r="C19" s="157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231"/>
      <c r="U19" s="232"/>
      <c r="V19" s="150"/>
    </row>
    <row r="20" spans="1:22" s="5" customFormat="1" ht="47.25">
      <c r="A20" s="50" t="s">
        <v>97</v>
      </c>
      <c r="B20" s="158"/>
      <c r="C20" s="159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233"/>
      <c r="U20" s="234"/>
      <c r="V20" s="147"/>
    </row>
    <row r="21" spans="1:22" s="5" customFormat="1" ht="78.75">
      <c r="A21" s="51" t="s">
        <v>59</v>
      </c>
      <c r="B21" s="158"/>
      <c r="C21" s="159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233"/>
      <c r="U21" s="234"/>
      <c r="V21" s="147"/>
    </row>
    <row r="22" spans="1:22" s="5" customFormat="1" ht="31.5">
      <c r="A22" s="51" t="s">
        <v>60</v>
      </c>
      <c r="B22" s="158"/>
      <c r="C22" s="159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233"/>
      <c r="U22" s="234"/>
      <c r="V22" s="147"/>
    </row>
    <row r="23" spans="1:22" s="5" customFormat="1" ht="31.5">
      <c r="A23" s="51" t="s">
        <v>30</v>
      </c>
      <c r="B23" s="158"/>
      <c r="C23" s="159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233"/>
      <c r="U23" s="234"/>
      <c r="V23" s="147"/>
    </row>
    <row r="24" spans="1:22" s="5" customFormat="1" ht="27" customHeight="1">
      <c r="A24" s="51" t="s">
        <v>51</v>
      </c>
      <c r="B24" s="158"/>
      <c r="C24" s="159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233"/>
      <c r="U24" s="234"/>
      <c r="V24" s="147"/>
    </row>
    <row r="25" spans="1:22" s="5" customFormat="1" ht="31.5">
      <c r="A25" s="51" t="s">
        <v>52</v>
      </c>
      <c r="B25" s="158">
        <v>1</v>
      </c>
      <c r="C25" s="159">
        <v>43101</v>
      </c>
      <c r="D25" s="147">
        <v>0</v>
      </c>
      <c r="E25" s="147">
        <v>563.63</v>
      </c>
      <c r="F25" s="147">
        <v>563.63</v>
      </c>
      <c r="G25" s="147">
        <v>563.63</v>
      </c>
      <c r="H25" s="147">
        <v>563.63</v>
      </c>
      <c r="I25" s="147">
        <v>563.63</v>
      </c>
      <c r="J25" s="147">
        <v>563.63</v>
      </c>
      <c r="K25" s="147">
        <v>563.63</v>
      </c>
      <c r="L25" s="147">
        <v>563.63</v>
      </c>
      <c r="M25" s="147">
        <v>563.63</v>
      </c>
      <c r="N25" s="147">
        <v>563.63</v>
      </c>
      <c r="O25" s="147">
        <v>563.63</v>
      </c>
      <c r="P25" s="147"/>
      <c r="Q25" s="147"/>
      <c r="R25" s="147"/>
      <c r="S25" s="147"/>
      <c r="T25" s="233"/>
      <c r="U25" s="234"/>
      <c r="V25" s="147"/>
    </row>
    <row r="26" spans="1:22" s="5" customFormat="1" ht="47.25">
      <c r="A26" s="51" t="s">
        <v>53</v>
      </c>
      <c r="B26" s="158"/>
      <c r="C26" s="159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233"/>
      <c r="U26" s="234"/>
      <c r="V26" s="147"/>
    </row>
    <row r="27" spans="1:22" s="5" customFormat="1" ht="63.75" customHeight="1">
      <c r="A27" s="51" t="s">
        <v>98</v>
      </c>
      <c r="B27" s="158"/>
      <c r="C27" s="159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233"/>
      <c r="U27" s="234"/>
      <c r="V27" s="147"/>
    </row>
    <row r="28" spans="1:22" s="5" customFormat="1" ht="31.5">
      <c r="A28" s="51" t="s">
        <v>54</v>
      </c>
      <c r="B28" s="158"/>
      <c r="C28" s="159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233"/>
      <c r="U28" s="234"/>
      <c r="V28" s="147"/>
    </row>
    <row r="29" spans="1:22" s="5" customFormat="1" ht="27" customHeight="1">
      <c r="A29" s="51" t="s">
        <v>55</v>
      </c>
      <c r="B29" s="158"/>
      <c r="C29" s="159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233"/>
      <c r="U29" s="234"/>
      <c r="V29" s="147"/>
    </row>
    <row r="30" spans="1:22" s="5" customFormat="1" ht="15.75">
      <c r="A30" s="52" t="s">
        <v>56</v>
      </c>
      <c r="B30" s="158"/>
      <c r="C30" s="159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233"/>
      <c r="U30" s="234"/>
      <c r="V30" s="147"/>
    </row>
    <row r="31" spans="1:22" s="5" customFormat="1" ht="15.75">
      <c r="A31" s="52" t="s">
        <v>57</v>
      </c>
      <c r="B31" s="158"/>
      <c r="C31" s="159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233"/>
      <c r="U31" s="234"/>
      <c r="V31" s="147"/>
    </row>
    <row r="32" spans="1:22" s="5" customFormat="1" ht="15.75">
      <c r="A32" s="52" t="s">
        <v>58</v>
      </c>
      <c r="B32" s="158"/>
      <c r="C32" s="159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233"/>
      <c r="U32" s="234"/>
      <c r="V32" s="147"/>
    </row>
    <row r="33" spans="1:22" s="5" customFormat="1" ht="15.75">
      <c r="A33" s="52" t="s">
        <v>62</v>
      </c>
      <c r="B33" s="158"/>
      <c r="C33" s="159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233"/>
      <c r="U33" s="234"/>
      <c r="V33" s="147"/>
    </row>
    <row r="34" spans="1:22" s="5" customFormat="1" ht="16.5" thickBot="1">
      <c r="A34" s="53" t="s">
        <v>61</v>
      </c>
      <c r="B34" s="160"/>
      <c r="C34" s="161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92"/>
      <c r="O34" s="192"/>
      <c r="P34" s="192"/>
      <c r="Q34" s="192"/>
      <c r="R34" s="192"/>
      <c r="S34" s="192"/>
      <c r="T34" s="235"/>
      <c r="U34" s="236"/>
      <c r="V34" s="155"/>
    </row>
    <row r="35" spans="1:22" s="5" customFormat="1" ht="16.5" thickBot="1">
      <c r="A35" s="54" t="s">
        <v>84</v>
      </c>
      <c r="B35" s="118"/>
      <c r="C35" s="96"/>
      <c r="D35" s="55">
        <f>SUM(D19:D34)</f>
        <v>0</v>
      </c>
      <c r="E35" s="56">
        <f aca="true" t="shared" si="1" ref="E35:U35">SUM(E19:E34)</f>
        <v>563.63</v>
      </c>
      <c r="F35" s="56">
        <f t="shared" si="1"/>
        <v>563.63</v>
      </c>
      <c r="G35" s="56">
        <f t="shared" si="1"/>
        <v>563.63</v>
      </c>
      <c r="H35" s="56">
        <f t="shared" si="1"/>
        <v>563.63</v>
      </c>
      <c r="I35" s="56">
        <f t="shared" si="1"/>
        <v>563.63</v>
      </c>
      <c r="J35" s="56">
        <f t="shared" si="1"/>
        <v>563.63</v>
      </c>
      <c r="K35" s="56">
        <f t="shared" si="1"/>
        <v>563.63</v>
      </c>
      <c r="L35" s="56">
        <f t="shared" si="1"/>
        <v>563.63</v>
      </c>
      <c r="M35" s="56">
        <f t="shared" si="1"/>
        <v>563.63</v>
      </c>
      <c r="N35" s="95">
        <f>SUM(N19:N34)</f>
        <v>563.63</v>
      </c>
      <c r="O35" s="95">
        <f>SUM(O19:O34)</f>
        <v>563.63</v>
      </c>
      <c r="P35" s="95">
        <f>SUM(P19:P34)</f>
        <v>0</v>
      </c>
      <c r="Q35" s="95">
        <f>SUM(Q19:Q34)</f>
        <v>0</v>
      </c>
      <c r="R35" s="95">
        <f>SUM(R19:R34)</f>
        <v>0</v>
      </c>
      <c r="S35" s="95">
        <f t="shared" si="1"/>
        <v>0</v>
      </c>
      <c r="T35" s="95">
        <f t="shared" si="1"/>
        <v>0</v>
      </c>
      <c r="U35" s="95">
        <f t="shared" si="1"/>
        <v>0</v>
      </c>
      <c r="V35" s="55">
        <f>SUM(V19:V34)</f>
        <v>0</v>
      </c>
    </row>
    <row r="36" spans="1:18" s="5" customFormat="1" ht="12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5" customFormat="1" ht="33.75" customHeight="1" thickBot="1">
      <c r="A37" s="31"/>
      <c r="B37" s="31"/>
      <c r="C37" s="31"/>
      <c r="D37" s="291" t="s">
        <v>19</v>
      </c>
      <c r="E37" s="29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22" s="5" customFormat="1" ht="16.5" customHeight="1" thickBot="1">
      <c r="A38" s="57"/>
      <c r="B38" s="45"/>
      <c r="C38" s="31"/>
      <c r="D38" s="296" t="s">
        <v>153</v>
      </c>
      <c r="E38" s="297"/>
      <c r="F38" s="297"/>
      <c r="G38" s="297"/>
      <c r="H38" s="297"/>
      <c r="I38" s="297"/>
      <c r="J38" s="297"/>
      <c r="K38" s="297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8"/>
    </row>
    <row r="39" spans="1:22" s="5" customFormat="1" ht="63.75" thickBot="1">
      <c r="A39" s="58" t="s">
        <v>102</v>
      </c>
      <c r="B39" s="47" t="s">
        <v>106</v>
      </c>
      <c r="C39" s="48" t="s">
        <v>105</v>
      </c>
      <c r="D39" s="183">
        <v>2018</v>
      </c>
      <c r="E39" s="182">
        <v>2019</v>
      </c>
      <c r="F39" s="183">
        <v>2020</v>
      </c>
      <c r="G39" s="182">
        <v>2021</v>
      </c>
      <c r="H39" s="183">
        <v>2022</v>
      </c>
      <c r="I39" s="182">
        <v>2023</v>
      </c>
      <c r="J39" s="183">
        <v>2024</v>
      </c>
      <c r="K39" s="182">
        <v>2025</v>
      </c>
      <c r="L39" s="180">
        <v>2026</v>
      </c>
      <c r="M39" s="180">
        <v>2027</v>
      </c>
      <c r="N39" s="180">
        <v>2028</v>
      </c>
      <c r="O39" s="180">
        <v>2029</v>
      </c>
      <c r="P39" s="202">
        <v>2030</v>
      </c>
      <c r="Q39" s="202">
        <v>2031</v>
      </c>
      <c r="R39" s="202">
        <v>2032</v>
      </c>
      <c r="S39" s="203">
        <v>2033</v>
      </c>
      <c r="T39" s="202">
        <v>2034</v>
      </c>
      <c r="U39" s="202">
        <v>2035</v>
      </c>
      <c r="V39" s="202">
        <v>2036</v>
      </c>
    </row>
    <row r="40" spans="1:22" s="5" customFormat="1" ht="31.5">
      <c r="A40" s="59" t="s">
        <v>32</v>
      </c>
      <c r="B40" s="148"/>
      <c r="C40" s="149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89"/>
      <c r="T40" s="237"/>
      <c r="U40" s="238"/>
      <c r="V40" s="150"/>
    </row>
    <row r="41" spans="1:22" s="5" customFormat="1" ht="15.75">
      <c r="A41" s="60" t="s">
        <v>33</v>
      </c>
      <c r="B41" s="151"/>
      <c r="C41" s="152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90"/>
      <c r="T41" s="239"/>
      <c r="U41" s="226"/>
      <c r="V41" s="147"/>
    </row>
    <row r="42" spans="1:22" s="5" customFormat="1" ht="16.5" thickBot="1">
      <c r="A42" s="61" t="s">
        <v>34</v>
      </c>
      <c r="B42" s="153"/>
      <c r="C42" s="154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92"/>
      <c r="O42" s="192"/>
      <c r="P42" s="192"/>
      <c r="Q42" s="192"/>
      <c r="R42" s="192"/>
      <c r="S42" s="191"/>
      <c r="T42" s="240"/>
      <c r="U42" s="241"/>
      <c r="V42" s="155"/>
    </row>
    <row r="43" spans="1:26" s="15" customFormat="1" ht="16.5" thickBot="1">
      <c r="A43" s="62" t="s">
        <v>85</v>
      </c>
      <c r="B43" s="119"/>
      <c r="C43" s="120"/>
      <c r="D43" s="100">
        <f aca="true" t="shared" si="2" ref="D43:V43">SUM(D40:D42)</f>
        <v>0</v>
      </c>
      <c r="E43" s="101">
        <f t="shared" si="2"/>
        <v>0</v>
      </c>
      <c r="F43" s="101">
        <f t="shared" si="2"/>
        <v>0</v>
      </c>
      <c r="G43" s="101">
        <f t="shared" si="2"/>
        <v>0</v>
      </c>
      <c r="H43" s="101">
        <f t="shared" si="2"/>
        <v>0</v>
      </c>
      <c r="I43" s="101">
        <f t="shared" si="2"/>
        <v>0</v>
      </c>
      <c r="J43" s="101">
        <f t="shared" si="2"/>
        <v>0</v>
      </c>
      <c r="K43" s="101">
        <f t="shared" si="2"/>
        <v>0</v>
      </c>
      <c r="L43" s="101">
        <f t="shared" si="2"/>
        <v>0</v>
      </c>
      <c r="M43" s="101">
        <f t="shared" si="2"/>
        <v>0</v>
      </c>
      <c r="N43" s="102">
        <f t="shared" si="2"/>
        <v>0</v>
      </c>
      <c r="O43" s="102">
        <f t="shared" si="2"/>
        <v>0</v>
      </c>
      <c r="P43" s="102">
        <f t="shared" si="2"/>
        <v>0</v>
      </c>
      <c r="Q43" s="102">
        <f t="shared" si="2"/>
        <v>0</v>
      </c>
      <c r="R43" s="102">
        <f t="shared" si="2"/>
        <v>0</v>
      </c>
      <c r="S43" s="102">
        <f t="shared" si="2"/>
        <v>0</v>
      </c>
      <c r="T43" s="102">
        <f t="shared" si="2"/>
        <v>0</v>
      </c>
      <c r="U43" s="102">
        <f t="shared" si="2"/>
        <v>0</v>
      </c>
      <c r="V43" s="100">
        <f t="shared" si="2"/>
        <v>0</v>
      </c>
      <c r="W43" s="5"/>
      <c r="X43" s="5"/>
      <c r="Y43" s="5"/>
      <c r="Z43" s="5"/>
    </row>
    <row r="44" spans="1:22" s="5" customFormat="1" ht="12" customHeight="1" thickBot="1">
      <c r="A44" s="31"/>
      <c r="B44" s="121"/>
      <c r="C44" s="12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121"/>
      <c r="U44" s="121"/>
      <c r="V44" s="31"/>
    </row>
    <row r="45" spans="1:26" s="15" customFormat="1" ht="16.5" thickBot="1">
      <c r="A45" s="42" t="s">
        <v>86</v>
      </c>
      <c r="B45" s="122"/>
      <c r="C45" s="113"/>
      <c r="D45" s="100">
        <f>+D13+D35+D43</f>
        <v>300</v>
      </c>
      <c r="E45" s="101">
        <f aca="true" t="shared" si="3" ref="E45:M45">+E13+E35+E43</f>
        <v>1013.63</v>
      </c>
      <c r="F45" s="101">
        <f t="shared" si="3"/>
        <v>731.63</v>
      </c>
      <c r="G45" s="101">
        <f t="shared" si="3"/>
        <v>734.03</v>
      </c>
      <c r="H45" s="101">
        <f t="shared" si="3"/>
        <v>736.48</v>
      </c>
      <c r="I45" s="101">
        <f t="shared" si="3"/>
        <v>738.98</v>
      </c>
      <c r="J45" s="101">
        <f t="shared" si="3"/>
        <v>741.52</v>
      </c>
      <c r="K45" s="101">
        <f t="shared" si="3"/>
        <v>744.12</v>
      </c>
      <c r="L45" s="101">
        <f t="shared" si="3"/>
        <v>746.77</v>
      </c>
      <c r="M45" s="101">
        <f t="shared" si="3"/>
        <v>749.47</v>
      </c>
      <c r="N45" s="102">
        <f>+N13+N35+N43</f>
        <v>752.23</v>
      </c>
      <c r="O45" s="102">
        <f>+O13+O35+O43</f>
        <v>755.04</v>
      </c>
      <c r="P45" s="102">
        <f>+P13+P35+P43</f>
        <v>0</v>
      </c>
      <c r="Q45" s="102">
        <f>+Q13+Q35+Q43</f>
        <v>0</v>
      </c>
      <c r="R45" s="102">
        <f>+R13+R35+R43</f>
        <v>0</v>
      </c>
      <c r="S45" s="102">
        <f>SUM(S42:S44)</f>
        <v>0</v>
      </c>
      <c r="T45" s="102">
        <f>SUM(T42:T44)</f>
        <v>0</v>
      </c>
      <c r="U45" s="102">
        <f>SUM(U42:U44)</f>
        <v>0</v>
      </c>
      <c r="V45" s="100">
        <f>+V13+V35+V43</f>
        <v>0</v>
      </c>
      <c r="W45" s="5"/>
      <c r="X45" s="5"/>
      <c r="Y45" s="5"/>
      <c r="Z45" s="5"/>
    </row>
    <row r="46" spans="1:18" s="5" customFormat="1" ht="12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5" customFormat="1" ht="15.75">
      <c r="A47" s="284" t="s">
        <v>94</v>
      </c>
      <c r="B47" s="284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5" customFormat="1" ht="15.75">
      <c r="A48" s="63" t="s">
        <v>95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5" customFormat="1" ht="15.75">
      <c r="A49" s="64" t="s">
        <v>129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5" customFormat="1" ht="15.75">
      <c r="A50" s="64" t="s">
        <v>87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5" customFormat="1" ht="15.75">
      <c r="A51" s="64" t="s">
        <v>88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5" customFormat="1" ht="15.75">
      <c r="A52" s="123" t="s">
        <v>125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5" customFormat="1" ht="15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5" customFormat="1" ht="15.75">
      <c r="A54" s="289" t="s">
        <v>77</v>
      </c>
      <c r="B54" s="289"/>
      <c r="C54" s="289"/>
      <c r="D54" s="289"/>
      <c r="E54" s="289"/>
      <c r="F54" s="289"/>
      <c r="G54" s="289"/>
      <c r="H54" s="289"/>
      <c r="I54" s="289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5" customFormat="1" ht="15.75">
      <c r="A55" s="66" t="s">
        <v>78</v>
      </c>
      <c r="B55" s="65"/>
      <c r="C55" s="65"/>
      <c r="D55" s="65"/>
      <c r="E55" s="65"/>
      <c r="F55" s="65"/>
      <c r="G55" s="65"/>
      <c r="H55" s="65"/>
      <c r="I55" s="65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5" customFormat="1" ht="15.75">
      <c r="A56" s="65"/>
      <c r="B56" s="65"/>
      <c r="C56" s="292" t="s">
        <v>19</v>
      </c>
      <c r="D56" s="292"/>
      <c r="E56" s="65"/>
      <c r="F56" s="65"/>
      <c r="G56" s="65"/>
      <c r="H56" s="65"/>
      <c r="I56" s="65"/>
      <c r="J56" s="31"/>
      <c r="K56" s="31"/>
      <c r="L56" s="31"/>
      <c r="M56" s="31"/>
      <c r="N56" s="31"/>
      <c r="O56" s="31"/>
      <c r="P56" s="31"/>
      <c r="Q56" s="31"/>
      <c r="R56" s="31"/>
    </row>
    <row r="57" spans="1:21" s="5" customFormat="1" ht="63">
      <c r="A57" s="67" t="s">
        <v>72</v>
      </c>
      <c r="B57" s="68" t="s">
        <v>103</v>
      </c>
      <c r="C57" s="179">
        <v>2018</v>
      </c>
      <c r="D57" s="178">
        <v>2019</v>
      </c>
      <c r="E57" s="179">
        <v>2020</v>
      </c>
      <c r="F57" s="178">
        <v>2021</v>
      </c>
      <c r="G57" s="179">
        <v>2022</v>
      </c>
      <c r="H57" s="178">
        <v>2023</v>
      </c>
      <c r="I57" s="179">
        <v>2024</v>
      </c>
      <c r="J57" s="178">
        <v>2025</v>
      </c>
      <c r="K57" s="104">
        <v>2026</v>
      </c>
      <c r="L57" s="104">
        <v>2027</v>
      </c>
      <c r="M57" s="199">
        <v>2028</v>
      </c>
      <c r="N57" s="199">
        <v>2029</v>
      </c>
      <c r="O57" s="204">
        <v>2030</v>
      </c>
      <c r="P57" s="204">
        <v>2031</v>
      </c>
      <c r="Q57" s="204">
        <v>2032</v>
      </c>
      <c r="R57" s="204">
        <v>2033</v>
      </c>
      <c r="S57" s="204">
        <v>2034</v>
      </c>
      <c r="T57" s="204">
        <v>2035</v>
      </c>
      <c r="U57" s="204">
        <v>2036</v>
      </c>
    </row>
    <row r="58" spans="1:27" s="15" customFormat="1" ht="15.75">
      <c r="A58" s="69" t="s">
        <v>31</v>
      </c>
      <c r="B58" s="285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5"/>
      <c r="W58" s="5"/>
      <c r="X58" s="5"/>
      <c r="Y58" s="5"/>
      <c r="Z58" s="5"/>
      <c r="AA58" s="5"/>
    </row>
    <row r="59" spans="1:21" s="5" customFormat="1" ht="15.75">
      <c r="A59" s="70" t="s">
        <v>27</v>
      </c>
      <c r="B59" s="286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</row>
    <row r="60" spans="1:27" s="35" customFormat="1" ht="15.75">
      <c r="A60" s="71" t="s">
        <v>49</v>
      </c>
      <c r="B60" s="72"/>
      <c r="C60" s="103">
        <f>+C59-C58</f>
        <v>0</v>
      </c>
      <c r="D60" s="103">
        <f aca="true" t="shared" si="4" ref="D60:M60">+D59-D58</f>
        <v>0</v>
      </c>
      <c r="E60" s="103">
        <f t="shared" si="4"/>
        <v>0</v>
      </c>
      <c r="F60" s="103">
        <f t="shared" si="4"/>
        <v>0</v>
      </c>
      <c r="G60" s="103">
        <f t="shared" si="4"/>
        <v>0</v>
      </c>
      <c r="H60" s="103">
        <f t="shared" si="4"/>
        <v>0</v>
      </c>
      <c r="I60" s="103">
        <f t="shared" si="4"/>
        <v>0</v>
      </c>
      <c r="J60" s="103">
        <f t="shared" si="4"/>
        <v>0</v>
      </c>
      <c r="K60" s="103">
        <f t="shared" si="4"/>
        <v>0</v>
      </c>
      <c r="L60" s="103">
        <f t="shared" si="4"/>
        <v>0</v>
      </c>
      <c r="M60" s="103">
        <f t="shared" si="4"/>
        <v>0</v>
      </c>
      <c r="N60" s="103">
        <f aca="true" t="shared" si="5" ref="N60:U60">+N59-N58</f>
        <v>0</v>
      </c>
      <c r="O60" s="103">
        <f t="shared" si="5"/>
        <v>0</v>
      </c>
      <c r="P60" s="103">
        <f t="shared" si="5"/>
        <v>0</v>
      </c>
      <c r="Q60" s="103">
        <f t="shared" si="5"/>
        <v>0</v>
      </c>
      <c r="R60" s="103">
        <f t="shared" si="5"/>
        <v>0</v>
      </c>
      <c r="S60" s="103">
        <f t="shared" si="5"/>
        <v>0</v>
      </c>
      <c r="T60" s="103">
        <f t="shared" si="5"/>
        <v>0</v>
      </c>
      <c r="U60" s="103">
        <f t="shared" si="5"/>
        <v>0</v>
      </c>
      <c r="V60" s="5"/>
      <c r="W60" s="5"/>
      <c r="X60" s="5"/>
      <c r="Y60" s="5"/>
      <c r="Z60" s="5"/>
      <c r="AA60" s="5"/>
    </row>
    <row r="61" spans="1:27" s="36" customFormat="1" ht="15.75">
      <c r="A61" s="73"/>
      <c r="B61" s="7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5"/>
      <c r="W61" s="5"/>
      <c r="X61" s="5"/>
      <c r="Y61" s="5"/>
      <c r="Z61" s="5"/>
      <c r="AA61" s="5"/>
    </row>
    <row r="62" spans="1:27" s="15" customFormat="1" ht="15.75">
      <c r="A62" s="67" t="s">
        <v>63</v>
      </c>
      <c r="B62" s="75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5"/>
      <c r="W62" s="5"/>
      <c r="X62" s="5"/>
      <c r="Y62" s="5"/>
      <c r="Z62" s="5"/>
      <c r="AA62" s="5"/>
    </row>
    <row r="63" spans="1:27" s="15" customFormat="1" ht="15.75">
      <c r="A63" s="69" t="s">
        <v>31</v>
      </c>
      <c r="B63" s="285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5"/>
      <c r="W63" s="5"/>
      <c r="X63" s="5"/>
      <c r="Y63" s="5"/>
      <c r="Z63" s="5"/>
      <c r="AA63" s="5"/>
    </row>
    <row r="64" spans="1:21" s="5" customFormat="1" ht="15.75">
      <c r="A64" s="70" t="s">
        <v>27</v>
      </c>
      <c r="B64" s="286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</row>
    <row r="65" spans="1:27" s="35" customFormat="1" ht="15.75">
      <c r="A65" s="71" t="s">
        <v>49</v>
      </c>
      <c r="B65" s="72"/>
      <c r="C65" s="103">
        <f aca="true" t="shared" si="6" ref="C65:M65">+C64-C63</f>
        <v>0</v>
      </c>
      <c r="D65" s="103">
        <f t="shared" si="6"/>
        <v>0</v>
      </c>
      <c r="E65" s="103">
        <f t="shared" si="6"/>
        <v>0</v>
      </c>
      <c r="F65" s="103">
        <f t="shared" si="6"/>
        <v>0</v>
      </c>
      <c r="G65" s="103">
        <f t="shared" si="6"/>
        <v>0</v>
      </c>
      <c r="H65" s="103">
        <f t="shared" si="6"/>
        <v>0</v>
      </c>
      <c r="I65" s="103">
        <f t="shared" si="6"/>
        <v>0</v>
      </c>
      <c r="J65" s="103">
        <f t="shared" si="6"/>
        <v>0</v>
      </c>
      <c r="K65" s="103">
        <f t="shared" si="6"/>
        <v>0</v>
      </c>
      <c r="L65" s="103">
        <f t="shared" si="6"/>
        <v>0</v>
      </c>
      <c r="M65" s="103">
        <f t="shared" si="6"/>
        <v>0</v>
      </c>
      <c r="N65" s="103">
        <f aca="true" t="shared" si="7" ref="N65:U65">+N64-N63</f>
        <v>0</v>
      </c>
      <c r="O65" s="103">
        <f t="shared" si="7"/>
        <v>0</v>
      </c>
      <c r="P65" s="103">
        <f t="shared" si="7"/>
        <v>0</v>
      </c>
      <c r="Q65" s="103">
        <f t="shared" si="7"/>
        <v>0</v>
      </c>
      <c r="R65" s="103">
        <f t="shared" si="7"/>
        <v>0</v>
      </c>
      <c r="S65" s="103">
        <f t="shared" si="7"/>
        <v>0</v>
      </c>
      <c r="T65" s="103">
        <f t="shared" si="7"/>
        <v>0</v>
      </c>
      <c r="U65" s="103">
        <f t="shared" si="7"/>
        <v>0</v>
      </c>
      <c r="V65" s="5"/>
      <c r="W65" s="5"/>
      <c r="X65" s="5"/>
      <c r="Y65" s="5"/>
      <c r="Z65" s="5"/>
      <c r="AA65" s="5"/>
    </row>
    <row r="66" spans="1:21" s="5" customFormat="1" ht="15.75">
      <c r="A66" s="3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s="5" customFormat="1" ht="15.75">
      <c r="A67" s="67" t="s">
        <v>64</v>
      </c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7" s="15" customFormat="1" ht="15.75">
      <c r="A68" s="69" t="s">
        <v>31</v>
      </c>
      <c r="B68" s="285"/>
      <c r="C68" s="147">
        <v>855.72</v>
      </c>
      <c r="D68" s="147">
        <v>855.72</v>
      </c>
      <c r="E68" s="147">
        <v>855.72</v>
      </c>
      <c r="F68" s="147">
        <v>855.72</v>
      </c>
      <c r="G68" s="147">
        <v>763.11</v>
      </c>
      <c r="H68" s="147">
        <v>763.11</v>
      </c>
      <c r="I68" s="147">
        <v>900</v>
      </c>
      <c r="J68" s="147">
        <v>900</v>
      </c>
      <c r="K68" s="147">
        <v>900</v>
      </c>
      <c r="L68" s="147">
        <v>900</v>
      </c>
      <c r="M68" s="147">
        <v>900</v>
      </c>
      <c r="N68" s="147">
        <v>900</v>
      </c>
      <c r="O68" s="147"/>
      <c r="P68" s="147"/>
      <c r="Q68" s="147"/>
      <c r="R68" s="147"/>
      <c r="S68" s="147"/>
      <c r="T68" s="147"/>
      <c r="U68" s="147"/>
      <c r="V68" s="5"/>
      <c r="W68" s="5"/>
      <c r="X68" s="5"/>
      <c r="Y68" s="5"/>
      <c r="Z68" s="5"/>
      <c r="AA68" s="5"/>
    </row>
    <row r="69" spans="1:21" s="5" customFormat="1" ht="15.75">
      <c r="A69" s="70" t="s">
        <v>27</v>
      </c>
      <c r="B69" s="286"/>
      <c r="C69" s="147">
        <v>914.84</v>
      </c>
      <c r="D69" s="147">
        <v>942.29</v>
      </c>
      <c r="E69" s="147">
        <v>970.56</v>
      </c>
      <c r="F69" s="147">
        <v>999.68</v>
      </c>
      <c r="G69" s="147">
        <v>1029.67</v>
      </c>
      <c r="H69" s="147">
        <v>1060.56</v>
      </c>
      <c r="I69" s="147">
        <v>1092.3</v>
      </c>
      <c r="J69" s="147">
        <v>1125.16</v>
      </c>
      <c r="K69" s="147">
        <v>1158.92</v>
      </c>
      <c r="L69" s="147">
        <v>1193.69</v>
      </c>
      <c r="M69" s="147">
        <v>1229.5</v>
      </c>
      <c r="N69" s="147">
        <v>1266.39</v>
      </c>
      <c r="O69" s="147"/>
      <c r="P69" s="147"/>
      <c r="Q69" s="147"/>
      <c r="R69" s="147"/>
      <c r="S69" s="147"/>
      <c r="T69" s="147"/>
      <c r="U69" s="147"/>
    </row>
    <row r="70" spans="1:27" s="35" customFormat="1" ht="15.75">
      <c r="A70" s="71" t="s">
        <v>49</v>
      </c>
      <c r="B70" s="72"/>
      <c r="C70" s="103">
        <f aca="true" t="shared" si="8" ref="C70:M70">+C69-C68</f>
        <v>59.120000000000005</v>
      </c>
      <c r="D70" s="103">
        <f t="shared" si="8"/>
        <v>86.56999999999994</v>
      </c>
      <c r="E70" s="103">
        <f t="shared" si="8"/>
        <v>114.83999999999992</v>
      </c>
      <c r="F70" s="103">
        <f t="shared" si="8"/>
        <v>143.95999999999992</v>
      </c>
      <c r="G70" s="103">
        <f t="shared" si="8"/>
        <v>266.56000000000006</v>
      </c>
      <c r="H70" s="103">
        <f t="shared" si="8"/>
        <v>297.44999999999993</v>
      </c>
      <c r="I70" s="103">
        <f t="shared" si="8"/>
        <v>192.29999999999995</v>
      </c>
      <c r="J70" s="103">
        <f t="shared" si="8"/>
        <v>225.16000000000008</v>
      </c>
      <c r="K70" s="103">
        <f t="shared" si="8"/>
        <v>258.9200000000001</v>
      </c>
      <c r="L70" s="103">
        <f t="shared" si="8"/>
        <v>293.69000000000005</v>
      </c>
      <c r="M70" s="103">
        <f t="shared" si="8"/>
        <v>329.5</v>
      </c>
      <c r="N70" s="103">
        <f aca="true" t="shared" si="9" ref="N70:U70">+N69-N68</f>
        <v>366.3900000000001</v>
      </c>
      <c r="O70" s="103">
        <f t="shared" si="9"/>
        <v>0</v>
      </c>
      <c r="P70" s="103">
        <f t="shared" si="9"/>
        <v>0</v>
      </c>
      <c r="Q70" s="103">
        <f t="shared" si="9"/>
        <v>0</v>
      </c>
      <c r="R70" s="103">
        <f t="shared" si="9"/>
        <v>0</v>
      </c>
      <c r="S70" s="103">
        <f t="shared" si="9"/>
        <v>0</v>
      </c>
      <c r="T70" s="103">
        <f t="shared" si="9"/>
        <v>0</v>
      </c>
      <c r="U70" s="103">
        <f t="shared" si="9"/>
        <v>0</v>
      </c>
      <c r="V70" s="5"/>
      <c r="W70" s="5"/>
      <c r="X70" s="5"/>
      <c r="Y70" s="5"/>
      <c r="Z70" s="5"/>
      <c r="AA70" s="5"/>
    </row>
    <row r="71" spans="1:21" s="5" customFormat="1" ht="15.75">
      <c r="A71" s="31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</row>
    <row r="72" spans="1:27" s="15" customFormat="1" ht="15.75">
      <c r="A72" s="67" t="s">
        <v>65</v>
      </c>
      <c r="B72" s="75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5"/>
      <c r="W72" s="5"/>
      <c r="X72" s="5"/>
      <c r="Y72" s="5"/>
      <c r="Z72" s="5"/>
      <c r="AA72" s="5"/>
    </row>
    <row r="73" spans="1:27" s="15" customFormat="1" ht="15.75">
      <c r="A73" s="69" t="s">
        <v>31</v>
      </c>
      <c r="B73" s="285"/>
      <c r="C73" s="147">
        <v>123.03</v>
      </c>
      <c r="D73" s="147">
        <v>123.03</v>
      </c>
      <c r="E73" s="147">
        <v>123.03</v>
      </c>
      <c r="F73" s="147">
        <v>123.03</v>
      </c>
      <c r="G73" s="147">
        <v>123.03</v>
      </c>
      <c r="H73" s="147">
        <v>123.03</v>
      </c>
      <c r="I73" s="147">
        <v>123.03</v>
      </c>
      <c r="J73" s="147">
        <v>123.03</v>
      </c>
      <c r="K73" s="147">
        <v>123.03</v>
      </c>
      <c r="L73" s="147">
        <v>123.03</v>
      </c>
      <c r="M73" s="147">
        <v>123.03</v>
      </c>
      <c r="N73" s="147">
        <v>123.03</v>
      </c>
      <c r="O73" s="147"/>
      <c r="P73" s="147"/>
      <c r="Q73" s="147"/>
      <c r="R73" s="147"/>
      <c r="S73" s="147"/>
      <c r="T73" s="147"/>
      <c r="U73" s="147"/>
      <c r="V73" s="5"/>
      <c r="W73" s="5"/>
      <c r="X73" s="5"/>
      <c r="Y73" s="5"/>
      <c r="Z73" s="5"/>
      <c r="AA73" s="5"/>
    </row>
    <row r="74" spans="1:21" s="5" customFormat="1" ht="15.75">
      <c r="A74" s="70" t="s">
        <v>27</v>
      </c>
      <c r="B74" s="286"/>
      <c r="C74" s="147">
        <v>157.02</v>
      </c>
      <c r="D74" s="147">
        <v>161.73</v>
      </c>
      <c r="E74" s="147">
        <v>166.59</v>
      </c>
      <c r="F74" s="147">
        <v>171.58</v>
      </c>
      <c r="G74" s="147">
        <v>176.73</v>
      </c>
      <c r="H74" s="147">
        <v>182.03</v>
      </c>
      <c r="I74" s="147">
        <v>187.5</v>
      </c>
      <c r="J74" s="147">
        <v>193.13</v>
      </c>
      <c r="K74" s="147">
        <v>198.93</v>
      </c>
      <c r="L74" s="147">
        <v>204.9</v>
      </c>
      <c r="M74" s="147">
        <v>211.05</v>
      </c>
      <c r="N74" s="147">
        <v>217.38</v>
      </c>
      <c r="O74" s="147"/>
      <c r="P74" s="147"/>
      <c r="Q74" s="147"/>
      <c r="R74" s="147"/>
      <c r="S74" s="147"/>
      <c r="T74" s="147"/>
      <c r="U74" s="147"/>
    </row>
    <row r="75" spans="1:27" s="35" customFormat="1" ht="15.75">
      <c r="A75" s="71" t="s">
        <v>49</v>
      </c>
      <c r="B75" s="72"/>
      <c r="C75" s="103">
        <f aca="true" t="shared" si="10" ref="C75:M75">+C74-C73</f>
        <v>33.99000000000001</v>
      </c>
      <c r="D75" s="103">
        <f t="shared" si="10"/>
        <v>38.69999999999999</v>
      </c>
      <c r="E75" s="103">
        <f t="shared" si="10"/>
        <v>43.56</v>
      </c>
      <c r="F75" s="103">
        <f t="shared" si="10"/>
        <v>48.55000000000001</v>
      </c>
      <c r="G75" s="103">
        <f t="shared" si="10"/>
        <v>53.69999999999999</v>
      </c>
      <c r="H75" s="103">
        <f t="shared" si="10"/>
        <v>59</v>
      </c>
      <c r="I75" s="103">
        <f t="shared" si="10"/>
        <v>64.47</v>
      </c>
      <c r="J75" s="103">
        <f t="shared" si="10"/>
        <v>70.1</v>
      </c>
      <c r="K75" s="103">
        <f t="shared" si="10"/>
        <v>75.9</v>
      </c>
      <c r="L75" s="103">
        <f t="shared" si="10"/>
        <v>81.87</v>
      </c>
      <c r="M75" s="103">
        <f t="shared" si="10"/>
        <v>88.02000000000001</v>
      </c>
      <c r="N75" s="103">
        <f aca="true" t="shared" si="11" ref="N75:U75">+N74-N73</f>
        <v>94.35</v>
      </c>
      <c r="O75" s="103">
        <f t="shared" si="11"/>
        <v>0</v>
      </c>
      <c r="P75" s="103">
        <f t="shared" si="11"/>
        <v>0</v>
      </c>
      <c r="Q75" s="103">
        <f t="shared" si="11"/>
        <v>0</v>
      </c>
      <c r="R75" s="103">
        <f t="shared" si="11"/>
        <v>0</v>
      </c>
      <c r="S75" s="103">
        <f t="shared" si="11"/>
        <v>0</v>
      </c>
      <c r="T75" s="103">
        <f t="shared" si="11"/>
        <v>0</v>
      </c>
      <c r="U75" s="103">
        <f t="shared" si="11"/>
        <v>0</v>
      </c>
      <c r="V75" s="5"/>
      <c r="W75" s="5"/>
      <c r="X75" s="5"/>
      <c r="Y75" s="5"/>
      <c r="Z75" s="5"/>
      <c r="AA75" s="5"/>
    </row>
    <row r="76" spans="1:27" s="36" customFormat="1" ht="15.75">
      <c r="A76" s="73"/>
      <c r="B76" s="7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5"/>
      <c r="W76" s="5"/>
      <c r="X76" s="5"/>
      <c r="Y76" s="5"/>
      <c r="Z76" s="5"/>
      <c r="AA76" s="5"/>
    </row>
    <row r="77" spans="1:27" s="15" customFormat="1" ht="15.75">
      <c r="A77" s="67" t="s">
        <v>71</v>
      </c>
      <c r="B77" s="75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5"/>
      <c r="W77" s="5"/>
      <c r="X77" s="5"/>
      <c r="Y77" s="5"/>
      <c r="Z77" s="5"/>
      <c r="AA77" s="5"/>
    </row>
    <row r="78" spans="1:27" s="15" customFormat="1" ht="15.75">
      <c r="A78" s="69" t="s">
        <v>31</v>
      </c>
      <c r="B78" s="285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5"/>
      <c r="W78" s="5"/>
      <c r="X78" s="5"/>
      <c r="Y78" s="5"/>
      <c r="Z78" s="5"/>
      <c r="AA78" s="5"/>
    </row>
    <row r="79" spans="1:21" s="5" customFormat="1" ht="15.75">
      <c r="A79" s="70" t="s">
        <v>27</v>
      </c>
      <c r="B79" s="286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</row>
    <row r="80" spans="1:27" s="35" customFormat="1" ht="15.75">
      <c r="A80" s="71" t="s">
        <v>49</v>
      </c>
      <c r="B80" s="72"/>
      <c r="C80" s="103">
        <f aca="true" t="shared" si="12" ref="C80:M80">+C79-C78</f>
        <v>0</v>
      </c>
      <c r="D80" s="103">
        <f t="shared" si="12"/>
        <v>0</v>
      </c>
      <c r="E80" s="103">
        <f t="shared" si="12"/>
        <v>0</v>
      </c>
      <c r="F80" s="103">
        <f t="shared" si="12"/>
        <v>0</v>
      </c>
      <c r="G80" s="103">
        <f t="shared" si="12"/>
        <v>0</v>
      </c>
      <c r="H80" s="103">
        <f t="shared" si="12"/>
        <v>0</v>
      </c>
      <c r="I80" s="103">
        <f t="shared" si="12"/>
        <v>0</v>
      </c>
      <c r="J80" s="103">
        <f t="shared" si="12"/>
        <v>0</v>
      </c>
      <c r="K80" s="103">
        <f t="shared" si="12"/>
        <v>0</v>
      </c>
      <c r="L80" s="103">
        <f t="shared" si="12"/>
        <v>0</v>
      </c>
      <c r="M80" s="103">
        <f t="shared" si="12"/>
        <v>0</v>
      </c>
      <c r="N80" s="103">
        <f aca="true" t="shared" si="13" ref="N80:U80">+N79-N78</f>
        <v>0</v>
      </c>
      <c r="O80" s="103">
        <f t="shared" si="13"/>
        <v>0</v>
      </c>
      <c r="P80" s="103">
        <f t="shared" si="13"/>
        <v>0</v>
      </c>
      <c r="Q80" s="103">
        <f t="shared" si="13"/>
        <v>0</v>
      </c>
      <c r="R80" s="103">
        <f t="shared" si="13"/>
        <v>0</v>
      </c>
      <c r="S80" s="103">
        <f t="shared" si="13"/>
        <v>0</v>
      </c>
      <c r="T80" s="103">
        <f t="shared" si="13"/>
        <v>0</v>
      </c>
      <c r="U80" s="103">
        <f t="shared" si="13"/>
        <v>0</v>
      </c>
      <c r="V80" s="5"/>
      <c r="W80" s="5"/>
      <c r="X80" s="5"/>
      <c r="Y80" s="5"/>
      <c r="Z80" s="5"/>
      <c r="AA80" s="5"/>
    </row>
    <row r="81" spans="1:21" s="5" customFormat="1" ht="15.75">
      <c r="A81" s="31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</row>
    <row r="82" spans="1:27" s="15" customFormat="1" ht="15.75">
      <c r="A82" s="67" t="s">
        <v>66</v>
      </c>
      <c r="B82" s="75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5"/>
      <c r="W82" s="5"/>
      <c r="X82" s="5"/>
      <c r="Y82" s="5"/>
      <c r="Z82" s="5"/>
      <c r="AA82" s="5"/>
    </row>
    <row r="83" spans="1:27" s="15" customFormat="1" ht="15.75">
      <c r="A83" s="69" t="s">
        <v>31</v>
      </c>
      <c r="B83" s="285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5"/>
      <c r="W83" s="5"/>
      <c r="X83" s="5"/>
      <c r="Y83" s="5"/>
      <c r="Z83" s="5"/>
      <c r="AA83" s="5"/>
    </row>
    <row r="84" spans="1:21" s="5" customFormat="1" ht="15.75">
      <c r="A84" s="70" t="s">
        <v>27</v>
      </c>
      <c r="B84" s="286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</row>
    <row r="85" spans="1:27" s="35" customFormat="1" ht="15.75">
      <c r="A85" s="71" t="s">
        <v>49</v>
      </c>
      <c r="B85" s="72"/>
      <c r="C85" s="103">
        <f aca="true" t="shared" si="14" ref="C85:M85">+C84-C83</f>
        <v>0</v>
      </c>
      <c r="D85" s="103">
        <f t="shared" si="14"/>
        <v>0</v>
      </c>
      <c r="E85" s="103">
        <f t="shared" si="14"/>
        <v>0</v>
      </c>
      <c r="F85" s="103">
        <f t="shared" si="14"/>
        <v>0</v>
      </c>
      <c r="G85" s="103">
        <f t="shared" si="14"/>
        <v>0</v>
      </c>
      <c r="H85" s="103">
        <f t="shared" si="14"/>
        <v>0</v>
      </c>
      <c r="I85" s="103">
        <f t="shared" si="14"/>
        <v>0</v>
      </c>
      <c r="J85" s="103">
        <f t="shared" si="14"/>
        <v>0</v>
      </c>
      <c r="K85" s="103">
        <f t="shared" si="14"/>
        <v>0</v>
      </c>
      <c r="L85" s="103">
        <f t="shared" si="14"/>
        <v>0</v>
      </c>
      <c r="M85" s="103">
        <f t="shared" si="14"/>
        <v>0</v>
      </c>
      <c r="N85" s="103">
        <f aca="true" t="shared" si="15" ref="N85:U85">+N84-N83</f>
        <v>0</v>
      </c>
      <c r="O85" s="103">
        <f t="shared" si="15"/>
        <v>0</v>
      </c>
      <c r="P85" s="103">
        <f t="shared" si="15"/>
        <v>0</v>
      </c>
      <c r="Q85" s="103">
        <f t="shared" si="15"/>
        <v>0</v>
      </c>
      <c r="R85" s="103">
        <f t="shared" si="15"/>
        <v>0</v>
      </c>
      <c r="S85" s="103">
        <f t="shared" si="15"/>
        <v>0</v>
      </c>
      <c r="T85" s="103">
        <f t="shared" si="15"/>
        <v>0</v>
      </c>
      <c r="U85" s="103">
        <f t="shared" si="15"/>
        <v>0</v>
      </c>
      <c r="V85" s="5"/>
      <c r="W85" s="5"/>
      <c r="X85" s="5"/>
      <c r="Y85" s="5"/>
      <c r="Z85" s="5"/>
      <c r="AA85" s="5"/>
    </row>
    <row r="86" spans="1:21" s="5" customFormat="1" ht="15.75">
      <c r="A86" s="31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</row>
    <row r="87" spans="1:27" s="15" customFormat="1" ht="15.75">
      <c r="A87" s="67" t="s">
        <v>69</v>
      </c>
      <c r="B87" s="75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5"/>
      <c r="W87" s="5"/>
      <c r="X87" s="5"/>
      <c r="Y87" s="5"/>
      <c r="Z87" s="5"/>
      <c r="AA87" s="5"/>
    </row>
    <row r="88" spans="1:27" s="15" customFormat="1" ht="15.75">
      <c r="A88" s="69" t="s">
        <v>31</v>
      </c>
      <c r="B88" s="285"/>
      <c r="C88" s="147">
        <v>177.26</v>
      </c>
      <c r="D88" s="147">
        <v>177.26</v>
      </c>
      <c r="E88" s="147">
        <v>177.26</v>
      </c>
      <c r="F88" s="147">
        <v>177.26</v>
      </c>
      <c r="G88" s="147">
        <v>177.26</v>
      </c>
      <c r="H88" s="147">
        <v>177.26</v>
      </c>
      <c r="I88" s="147">
        <v>177.26</v>
      </c>
      <c r="J88" s="147">
        <v>177.26</v>
      </c>
      <c r="K88" s="147">
        <v>177.26</v>
      </c>
      <c r="L88" s="147">
        <v>177.26</v>
      </c>
      <c r="M88" s="147">
        <v>177.26</v>
      </c>
      <c r="N88" s="147">
        <v>177.26</v>
      </c>
      <c r="O88" s="147"/>
      <c r="P88" s="147"/>
      <c r="Q88" s="147"/>
      <c r="R88" s="147"/>
      <c r="S88" s="147"/>
      <c r="T88" s="147"/>
      <c r="U88" s="147"/>
      <c r="V88" s="5"/>
      <c r="W88" s="5"/>
      <c r="X88" s="5"/>
      <c r="Y88" s="5"/>
      <c r="Z88" s="5"/>
      <c r="AA88" s="5"/>
    </row>
    <row r="89" spans="1:21" s="5" customFormat="1" ht="15.75">
      <c r="A89" s="70" t="s">
        <v>27</v>
      </c>
      <c r="B89" s="286"/>
      <c r="C89" s="147">
        <v>53.67</v>
      </c>
      <c r="D89" s="147">
        <v>53.67</v>
      </c>
      <c r="E89" s="147">
        <v>53.67</v>
      </c>
      <c r="F89" s="147">
        <v>53.67</v>
      </c>
      <c r="G89" s="147">
        <v>53.67</v>
      </c>
      <c r="H89" s="147">
        <v>53.67</v>
      </c>
      <c r="I89" s="147">
        <v>53.67</v>
      </c>
      <c r="J89" s="147">
        <v>53.67</v>
      </c>
      <c r="K89" s="147">
        <v>53.67</v>
      </c>
      <c r="L89" s="147">
        <v>53.67</v>
      </c>
      <c r="M89" s="147">
        <v>53.67</v>
      </c>
      <c r="N89" s="147">
        <v>53.67</v>
      </c>
      <c r="O89" s="147"/>
      <c r="P89" s="147"/>
      <c r="Q89" s="147"/>
      <c r="R89" s="147"/>
      <c r="S89" s="147"/>
      <c r="T89" s="147"/>
      <c r="U89" s="147"/>
    </row>
    <row r="90" spans="1:27" s="35" customFormat="1" ht="15.75">
      <c r="A90" s="71" t="s">
        <v>49</v>
      </c>
      <c r="B90" s="72"/>
      <c r="C90" s="103">
        <f aca="true" t="shared" si="16" ref="C90:M90">+C89-C88</f>
        <v>-123.58999999999999</v>
      </c>
      <c r="D90" s="103">
        <f t="shared" si="16"/>
        <v>-123.58999999999999</v>
      </c>
      <c r="E90" s="103">
        <f t="shared" si="16"/>
        <v>-123.58999999999999</v>
      </c>
      <c r="F90" s="103">
        <f t="shared" si="16"/>
        <v>-123.58999999999999</v>
      </c>
      <c r="G90" s="103">
        <f t="shared" si="16"/>
        <v>-123.58999999999999</v>
      </c>
      <c r="H90" s="103">
        <f t="shared" si="16"/>
        <v>-123.58999999999999</v>
      </c>
      <c r="I90" s="103">
        <f t="shared" si="16"/>
        <v>-123.58999999999999</v>
      </c>
      <c r="J90" s="103">
        <f t="shared" si="16"/>
        <v>-123.58999999999999</v>
      </c>
      <c r="K90" s="103">
        <f t="shared" si="16"/>
        <v>-123.58999999999999</v>
      </c>
      <c r="L90" s="103">
        <f t="shared" si="16"/>
        <v>-123.58999999999999</v>
      </c>
      <c r="M90" s="103">
        <f t="shared" si="16"/>
        <v>-123.58999999999999</v>
      </c>
      <c r="N90" s="103">
        <f aca="true" t="shared" si="17" ref="N90:U90">+N89-N88</f>
        <v>-123.58999999999999</v>
      </c>
      <c r="O90" s="103">
        <f t="shared" si="17"/>
        <v>0</v>
      </c>
      <c r="P90" s="103">
        <f t="shared" si="17"/>
        <v>0</v>
      </c>
      <c r="Q90" s="103">
        <f t="shared" si="17"/>
        <v>0</v>
      </c>
      <c r="R90" s="103">
        <f t="shared" si="17"/>
        <v>0</v>
      </c>
      <c r="S90" s="103">
        <f t="shared" si="17"/>
        <v>0</v>
      </c>
      <c r="T90" s="103">
        <f t="shared" si="17"/>
        <v>0</v>
      </c>
      <c r="U90" s="103">
        <f t="shared" si="17"/>
        <v>0</v>
      </c>
      <c r="V90" s="5"/>
      <c r="W90" s="5"/>
      <c r="X90" s="5"/>
      <c r="Y90" s="5"/>
      <c r="Z90" s="5"/>
      <c r="AA90" s="5"/>
    </row>
    <row r="91" spans="1:21" s="5" customFormat="1" ht="15.75">
      <c r="A91" s="31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spans="1:27" s="15" customFormat="1" ht="15.75">
      <c r="A92" s="67" t="s">
        <v>67</v>
      </c>
      <c r="B92" s="75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5"/>
      <c r="W92" s="5"/>
      <c r="X92" s="5"/>
      <c r="Y92" s="5"/>
      <c r="Z92" s="5"/>
      <c r="AA92" s="5"/>
    </row>
    <row r="93" spans="1:27" s="15" customFormat="1" ht="15.75">
      <c r="A93" s="69" t="s">
        <v>31</v>
      </c>
      <c r="B93" s="285"/>
      <c r="C93" s="147">
        <v>89.11</v>
      </c>
      <c r="D93" s="147">
        <v>89.11</v>
      </c>
      <c r="E93" s="147">
        <v>89.11</v>
      </c>
      <c r="F93" s="147">
        <v>89.11</v>
      </c>
      <c r="G93" s="147">
        <v>89.11</v>
      </c>
      <c r="H93" s="147">
        <v>89.11</v>
      </c>
      <c r="I93" s="147">
        <v>89.11</v>
      </c>
      <c r="J93" s="147">
        <v>89.11</v>
      </c>
      <c r="K93" s="147">
        <v>89.11</v>
      </c>
      <c r="L93" s="147">
        <v>89.11</v>
      </c>
      <c r="M93" s="147">
        <v>89.11</v>
      </c>
      <c r="N93" s="147">
        <v>89.11</v>
      </c>
      <c r="O93" s="147"/>
      <c r="P93" s="147"/>
      <c r="Q93" s="147"/>
      <c r="R93" s="147"/>
      <c r="S93" s="147"/>
      <c r="T93" s="147"/>
      <c r="U93" s="147"/>
      <c r="V93" s="5"/>
      <c r="W93" s="5"/>
      <c r="X93" s="5"/>
      <c r="Y93" s="5"/>
      <c r="Z93" s="5"/>
      <c r="AA93" s="5"/>
    </row>
    <row r="94" spans="1:21" s="5" customFormat="1" ht="15.75">
      <c r="A94" s="70" t="s">
        <v>27</v>
      </c>
      <c r="B94" s="286"/>
      <c r="C94" s="147">
        <v>94.98</v>
      </c>
      <c r="D94" s="147">
        <v>94.98</v>
      </c>
      <c r="E94" s="147">
        <v>94.98</v>
      </c>
      <c r="F94" s="147">
        <v>94.98</v>
      </c>
      <c r="G94" s="147">
        <v>94.98</v>
      </c>
      <c r="H94" s="147">
        <v>94.98</v>
      </c>
      <c r="I94" s="147">
        <v>94.98</v>
      </c>
      <c r="J94" s="147">
        <v>94.98</v>
      </c>
      <c r="K94" s="147">
        <v>94.98</v>
      </c>
      <c r="L94" s="147">
        <v>94.98</v>
      </c>
      <c r="M94" s="147">
        <v>94.98</v>
      </c>
      <c r="N94" s="147">
        <v>94.98</v>
      </c>
      <c r="O94" s="147"/>
      <c r="P94" s="147"/>
      <c r="Q94" s="147"/>
      <c r="R94" s="147"/>
      <c r="S94" s="147"/>
      <c r="T94" s="147"/>
      <c r="U94" s="147"/>
    </row>
    <row r="95" spans="1:27" s="35" customFormat="1" ht="15.75">
      <c r="A95" s="71" t="s">
        <v>49</v>
      </c>
      <c r="B95" s="72"/>
      <c r="C95" s="103">
        <f aca="true" t="shared" si="18" ref="C95:M95">+C94-C93</f>
        <v>5.8700000000000045</v>
      </c>
      <c r="D95" s="103">
        <f t="shared" si="18"/>
        <v>5.8700000000000045</v>
      </c>
      <c r="E95" s="103">
        <f t="shared" si="18"/>
        <v>5.8700000000000045</v>
      </c>
      <c r="F95" s="103">
        <f t="shared" si="18"/>
        <v>5.8700000000000045</v>
      </c>
      <c r="G95" s="103">
        <f t="shared" si="18"/>
        <v>5.8700000000000045</v>
      </c>
      <c r="H95" s="103">
        <f t="shared" si="18"/>
        <v>5.8700000000000045</v>
      </c>
      <c r="I95" s="103">
        <f t="shared" si="18"/>
        <v>5.8700000000000045</v>
      </c>
      <c r="J95" s="103">
        <f t="shared" si="18"/>
        <v>5.8700000000000045</v>
      </c>
      <c r="K95" s="103">
        <f t="shared" si="18"/>
        <v>5.8700000000000045</v>
      </c>
      <c r="L95" s="103">
        <f t="shared" si="18"/>
        <v>5.8700000000000045</v>
      </c>
      <c r="M95" s="103">
        <f t="shared" si="18"/>
        <v>5.8700000000000045</v>
      </c>
      <c r="N95" s="103">
        <f aca="true" t="shared" si="19" ref="N95:U95">+N94-N93</f>
        <v>5.8700000000000045</v>
      </c>
      <c r="O95" s="103">
        <f t="shared" si="19"/>
        <v>0</v>
      </c>
      <c r="P95" s="103">
        <f t="shared" si="19"/>
        <v>0</v>
      </c>
      <c r="Q95" s="103">
        <f t="shared" si="19"/>
        <v>0</v>
      </c>
      <c r="R95" s="103">
        <f t="shared" si="19"/>
        <v>0</v>
      </c>
      <c r="S95" s="103">
        <f t="shared" si="19"/>
        <v>0</v>
      </c>
      <c r="T95" s="103">
        <f t="shared" si="19"/>
        <v>0</v>
      </c>
      <c r="U95" s="103">
        <f t="shared" si="19"/>
        <v>0</v>
      </c>
      <c r="V95" s="5"/>
      <c r="W95" s="5"/>
      <c r="X95" s="5"/>
      <c r="Y95" s="5"/>
      <c r="Z95" s="5"/>
      <c r="AA95" s="5"/>
    </row>
    <row r="96" spans="1:21" s="5" customFormat="1" ht="15.75">
      <c r="A96" s="31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spans="1:27" s="15" customFormat="1" ht="15.75">
      <c r="A97" s="67" t="s">
        <v>68</v>
      </c>
      <c r="B97" s="75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5"/>
      <c r="W97" s="5"/>
      <c r="X97" s="5"/>
      <c r="Y97" s="5"/>
      <c r="Z97" s="5"/>
      <c r="AA97" s="5"/>
    </row>
    <row r="98" spans="1:27" s="15" customFormat="1" ht="15.75">
      <c r="A98" s="69" t="s">
        <v>31</v>
      </c>
      <c r="B98" s="285"/>
      <c r="C98" s="147">
        <v>95.01</v>
      </c>
      <c r="D98" s="147">
        <v>95.01</v>
      </c>
      <c r="E98" s="147">
        <v>95.01</v>
      </c>
      <c r="F98" s="147">
        <v>95.01</v>
      </c>
      <c r="G98" s="147">
        <v>95.01</v>
      </c>
      <c r="H98" s="147">
        <v>95.01</v>
      </c>
      <c r="I98" s="147">
        <v>95.01</v>
      </c>
      <c r="J98" s="147">
        <v>95.01</v>
      </c>
      <c r="K98" s="147">
        <v>95.01</v>
      </c>
      <c r="L98" s="147">
        <v>95.01</v>
      </c>
      <c r="M98" s="147">
        <v>95.01</v>
      </c>
      <c r="N98" s="147">
        <v>95.01</v>
      </c>
      <c r="O98" s="147">
        <v>95.01</v>
      </c>
      <c r="P98" s="147"/>
      <c r="Q98" s="147"/>
      <c r="R98" s="147"/>
      <c r="S98" s="147"/>
      <c r="T98" s="147"/>
      <c r="U98" s="147"/>
      <c r="V98" s="5"/>
      <c r="W98" s="5"/>
      <c r="X98" s="5"/>
      <c r="Y98" s="5"/>
      <c r="Z98" s="5"/>
      <c r="AA98" s="5"/>
    </row>
    <row r="99" spans="1:21" s="5" customFormat="1" ht="15.75">
      <c r="A99" s="70" t="s">
        <v>27</v>
      </c>
      <c r="B99" s="286"/>
      <c r="C99" s="147">
        <v>198.93</v>
      </c>
      <c r="D99" s="147">
        <v>198.93</v>
      </c>
      <c r="E99" s="147">
        <v>198.93</v>
      </c>
      <c r="F99" s="147">
        <v>198.93</v>
      </c>
      <c r="G99" s="147">
        <v>198.93</v>
      </c>
      <c r="H99" s="147">
        <v>198.93</v>
      </c>
      <c r="I99" s="147">
        <v>198.93</v>
      </c>
      <c r="J99" s="147">
        <v>198.93</v>
      </c>
      <c r="K99" s="147">
        <v>198.93</v>
      </c>
      <c r="L99" s="147">
        <v>198.93</v>
      </c>
      <c r="M99" s="147">
        <v>198.93</v>
      </c>
      <c r="N99" s="147">
        <v>198.93</v>
      </c>
      <c r="O99" s="147">
        <v>198.93</v>
      </c>
      <c r="P99" s="147"/>
      <c r="Q99" s="147"/>
      <c r="R99" s="147"/>
      <c r="S99" s="147"/>
      <c r="T99" s="147"/>
      <c r="U99" s="147"/>
    </row>
    <row r="100" spans="1:27" s="35" customFormat="1" ht="15.75">
      <c r="A100" s="71" t="s">
        <v>49</v>
      </c>
      <c r="B100" s="72"/>
      <c r="C100" s="103">
        <f aca="true" t="shared" si="20" ref="C100:M100">+C99-C98</f>
        <v>103.92</v>
      </c>
      <c r="D100" s="103">
        <f t="shared" si="20"/>
        <v>103.92</v>
      </c>
      <c r="E100" s="103">
        <f t="shared" si="20"/>
        <v>103.92</v>
      </c>
      <c r="F100" s="103">
        <f t="shared" si="20"/>
        <v>103.92</v>
      </c>
      <c r="G100" s="103">
        <f t="shared" si="20"/>
        <v>103.92</v>
      </c>
      <c r="H100" s="103">
        <f t="shared" si="20"/>
        <v>103.92</v>
      </c>
      <c r="I100" s="103">
        <f t="shared" si="20"/>
        <v>103.92</v>
      </c>
      <c r="J100" s="103">
        <f t="shared" si="20"/>
        <v>103.92</v>
      </c>
      <c r="K100" s="103">
        <f t="shared" si="20"/>
        <v>103.92</v>
      </c>
      <c r="L100" s="103">
        <f t="shared" si="20"/>
        <v>103.92</v>
      </c>
      <c r="M100" s="103">
        <f t="shared" si="20"/>
        <v>103.92</v>
      </c>
      <c r="N100" s="103">
        <f aca="true" t="shared" si="21" ref="N100:U100">+N99-N98</f>
        <v>103.92</v>
      </c>
      <c r="O100" s="103">
        <f t="shared" si="21"/>
        <v>103.92</v>
      </c>
      <c r="P100" s="103">
        <f t="shared" si="21"/>
        <v>0</v>
      </c>
      <c r="Q100" s="103">
        <f t="shared" si="21"/>
        <v>0</v>
      </c>
      <c r="R100" s="103">
        <f t="shared" si="21"/>
        <v>0</v>
      </c>
      <c r="S100" s="103">
        <f t="shared" si="21"/>
        <v>0</v>
      </c>
      <c r="T100" s="103">
        <f t="shared" si="21"/>
        <v>0</v>
      </c>
      <c r="U100" s="103">
        <f t="shared" si="21"/>
        <v>0</v>
      </c>
      <c r="V100" s="5"/>
      <c r="W100" s="5"/>
      <c r="X100" s="5"/>
      <c r="Y100" s="5"/>
      <c r="Z100" s="5"/>
      <c r="AA100" s="5"/>
    </row>
    <row r="101" spans="1:21" s="5" customFormat="1" ht="12.75" customHeight="1">
      <c r="A101" s="31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</row>
    <row r="102" spans="1:27" s="15" customFormat="1" ht="15.75">
      <c r="A102" s="67" t="s">
        <v>73</v>
      </c>
      <c r="B102" s="75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5"/>
      <c r="W102" s="5"/>
      <c r="X102" s="5"/>
      <c r="Y102" s="5"/>
      <c r="Z102" s="5"/>
      <c r="AA102" s="5"/>
    </row>
    <row r="103" spans="1:27" s="15" customFormat="1" ht="15.75">
      <c r="A103" s="69" t="s">
        <v>31</v>
      </c>
      <c r="B103" s="285"/>
      <c r="C103" s="147">
        <v>180</v>
      </c>
      <c r="D103" s="147">
        <v>180</v>
      </c>
      <c r="E103" s="147">
        <v>180</v>
      </c>
      <c r="F103" s="147">
        <v>180</v>
      </c>
      <c r="G103" s="147">
        <v>180</v>
      </c>
      <c r="H103" s="147">
        <v>180</v>
      </c>
      <c r="I103" s="147">
        <v>180</v>
      </c>
      <c r="J103" s="147">
        <v>180</v>
      </c>
      <c r="K103" s="147">
        <v>180</v>
      </c>
      <c r="L103" s="147">
        <v>180</v>
      </c>
      <c r="M103" s="147">
        <v>95.01</v>
      </c>
      <c r="N103" s="147">
        <v>95.01</v>
      </c>
      <c r="O103" s="147">
        <v>95.01</v>
      </c>
      <c r="P103" s="147"/>
      <c r="Q103" s="147"/>
      <c r="R103" s="147"/>
      <c r="S103" s="147"/>
      <c r="T103" s="147"/>
      <c r="U103" s="147"/>
      <c r="V103" s="5"/>
      <c r="W103" s="5"/>
      <c r="X103" s="5"/>
      <c r="Y103" s="5"/>
      <c r="Z103" s="5"/>
      <c r="AA103" s="5"/>
    </row>
    <row r="104" spans="1:21" s="5" customFormat="1" ht="15.75">
      <c r="A104" s="70" t="s">
        <v>27</v>
      </c>
      <c r="B104" s="286"/>
      <c r="C104" s="147">
        <v>380</v>
      </c>
      <c r="D104" s="147">
        <v>380</v>
      </c>
      <c r="E104" s="147">
        <v>380</v>
      </c>
      <c r="F104" s="147">
        <v>380</v>
      </c>
      <c r="G104" s="147">
        <v>380</v>
      </c>
      <c r="H104" s="147">
        <v>380</v>
      </c>
      <c r="I104" s="147">
        <v>380</v>
      </c>
      <c r="J104" s="147">
        <v>380</v>
      </c>
      <c r="K104" s="147">
        <v>380</v>
      </c>
      <c r="L104" s="147">
        <v>380</v>
      </c>
      <c r="M104" s="147">
        <v>198.93</v>
      </c>
      <c r="N104" s="147">
        <v>198.93</v>
      </c>
      <c r="O104" s="147">
        <v>198.93</v>
      </c>
      <c r="P104" s="147"/>
      <c r="Q104" s="147"/>
      <c r="R104" s="147"/>
      <c r="S104" s="147"/>
      <c r="T104" s="147"/>
      <c r="U104" s="147"/>
    </row>
    <row r="105" spans="1:27" s="35" customFormat="1" ht="15.75">
      <c r="A105" s="71" t="s">
        <v>49</v>
      </c>
      <c r="B105" s="72"/>
      <c r="C105" s="103">
        <f aca="true" t="shared" si="22" ref="C105:M105">+C104-C103</f>
        <v>200</v>
      </c>
      <c r="D105" s="103">
        <f t="shared" si="22"/>
        <v>200</v>
      </c>
      <c r="E105" s="103">
        <f t="shared" si="22"/>
        <v>200</v>
      </c>
      <c r="F105" s="103">
        <f t="shared" si="22"/>
        <v>200</v>
      </c>
      <c r="G105" s="103">
        <f t="shared" si="22"/>
        <v>200</v>
      </c>
      <c r="H105" s="103">
        <f t="shared" si="22"/>
        <v>200</v>
      </c>
      <c r="I105" s="103">
        <f t="shared" si="22"/>
        <v>200</v>
      </c>
      <c r="J105" s="103">
        <f t="shared" si="22"/>
        <v>200</v>
      </c>
      <c r="K105" s="103">
        <f t="shared" si="22"/>
        <v>200</v>
      </c>
      <c r="L105" s="103">
        <f t="shared" si="22"/>
        <v>200</v>
      </c>
      <c r="M105" s="103">
        <f t="shared" si="22"/>
        <v>103.92</v>
      </c>
      <c r="N105" s="103">
        <f aca="true" t="shared" si="23" ref="N105:U105">+N104-N103</f>
        <v>103.92</v>
      </c>
      <c r="O105" s="103">
        <f t="shared" si="23"/>
        <v>103.92</v>
      </c>
      <c r="P105" s="103">
        <f t="shared" si="23"/>
        <v>0</v>
      </c>
      <c r="Q105" s="103">
        <f t="shared" si="23"/>
        <v>0</v>
      </c>
      <c r="R105" s="103">
        <f t="shared" si="23"/>
        <v>0</v>
      </c>
      <c r="S105" s="103">
        <f t="shared" si="23"/>
        <v>0</v>
      </c>
      <c r="T105" s="103">
        <f t="shared" si="23"/>
        <v>0</v>
      </c>
      <c r="U105" s="103">
        <f t="shared" si="23"/>
        <v>0</v>
      </c>
      <c r="V105" s="5"/>
      <c r="W105" s="5"/>
      <c r="X105" s="5"/>
      <c r="Y105" s="5"/>
      <c r="Z105" s="5"/>
      <c r="AA105" s="5"/>
    </row>
    <row r="106" spans="1:21" s="5" customFormat="1" ht="15.75">
      <c r="A106" s="31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</row>
    <row r="107" spans="1:27" s="15" customFormat="1" ht="15.75">
      <c r="A107" s="67" t="s">
        <v>74</v>
      </c>
      <c r="B107" s="75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5"/>
      <c r="W107" s="5"/>
      <c r="X107" s="5"/>
      <c r="Y107" s="5"/>
      <c r="Z107" s="5"/>
      <c r="AA107" s="5"/>
    </row>
    <row r="108" spans="1:27" s="15" customFormat="1" ht="15.75">
      <c r="A108" s="69" t="s">
        <v>31</v>
      </c>
      <c r="B108" s="285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5"/>
      <c r="W108" s="5"/>
      <c r="X108" s="5"/>
      <c r="Y108" s="5"/>
      <c r="Z108" s="5"/>
      <c r="AA108" s="5"/>
    </row>
    <row r="109" spans="1:21" s="5" customFormat="1" ht="15.75">
      <c r="A109" s="70" t="s">
        <v>27</v>
      </c>
      <c r="B109" s="286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</row>
    <row r="110" spans="1:27" s="35" customFormat="1" ht="15.75">
      <c r="A110" s="71" t="s">
        <v>49</v>
      </c>
      <c r="B110" s="72"/>
      <c r="C110" s="103">
        <f aca="true" t="shared" si="24" ref="C110:M110">+C109-C108</f>
        <v>0</v>
      </c>
      <c r="D110" s="103">
        <f t="shared" si="24"/>
        <v>0</v>
      </c>
      <c r="E110" s="103">
        <f t="shared" si="24"/>
        <v>0</v>
      </c>
      <c r="F110" s="103">
        <f t="shared" si="24"/>
        <v>0</v>
      </c>
      <c r="G110" s="103">
        <f t="shared" si="24"/>
        <v>0</v>
      </c>
      <c r="H110" s="103">
        <f t="shared" si="24"/>
        <v>0</v>
      </c>
      <c r="I110" s="103">
        <f t="shared" si="24"/>
        <v>0</v>
      </c>
      <c r="J110" s="103">
        <f t="shared" si="24"/>
        <v>0</v>
      </c>
      <c r="K110" s="103">
        <f t="shared" si="24"/>
        <v>0</v>
      </c>
      <c r="L110" s="103">
        <f t="shared" si="24"/>
        <v>0</v>
      </c>
      <c r="M110" s="103">
        <f t="shared" si="24"/>
        <v>0</v>
      </c>
      <c r="N110" s="103">
        <f aca="true" t="shared" si="25" ref="N110:U110">+N109-N108</f>
        <v>0</v>
      </c>
      <c r="O110" s="103">
        <f t="shared" si="25"/>
        <v>0</v>
      </c>
      <c r="P110" s="103">
        <f t="shared" si="25"/>
        <v>0</v>
      </c>
      <c r="Q110" s="103">
        <f t="shared" si="25"/>
        <v>0</v>
      </c>
      <c r="R110" s="103">
        <f t="shared" si="25"/>
        <v>0</v>
      </c>
      <c r="S110" s="103">
        <f t="shared" si="25"/>
        <v>0</v>
      </c>
      <c r="T110" s="103">
        <f t="shared" si="25"/>
        <v>0</v>
      </c>
      <c r="U110" s="103">
        <f t="shared" si="25"/>
        <v>0</v>
      </c>
      <c r="V110" s="5"/>
      <c r="W110" s="5"/>
      <c r="X110" s="5"/>
      <c r="Y110" s="5"/>
      <c r="Z110" s="5"/>
      <c r="AA110" s="5"/>
    </row>
    <row r="111" spans="1:21" s="5" customFormat="1" ht="15.75">
      <c r="A111" s="31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</row>
    <row r="112" spans="1:21" s="5" customFormat="1" ht="15.75">
      <c r="A112" s="67" t="s">
        <v>75</v>
      </c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7" s="15" customFormat="1" ht="15.75">
      <c r="A113" s="69" t="s">
        <v>31</v>
      </c>
      <c r="B113" s="285"/>
      <c r="C113" s="147">
        <v>99</v>
      </c>
      <c r="D113" s="147">
        <v>89</v>
      </c>
      <c r="E113" s="147">
        <v>79</v>
      </c>
      <c r="F113" s="147">
        <v>69</v>
      </c>
      <c r="G113" s="147">
        <v>59</v>
      </c>
      <c r="H113" s="147">
        <v>49</v>
      </c>
      <c r="I113" s="147">
        <v>39</v>
      </c>
      <c r="J113" s="147">
        <v>29</v>
      </c>
      <c r="K113" s="147">
        <v>19</v>
      </c>
      <c r="L113" s="147">
        <v>9</v>
      </c>
      <c r="M113" s="147">
        <v>9</v>
      </c>
      <c r="N113" s="147">
        <v>0</v>
      </c>
      <c r="O113" s="147">
        <v>0</v>
      </c>
      <c r="P113" s="147"/>
      <c r="Q113" s="147"/>
      <c r="R113" s="147"/>
      <c r="S113" s="147"/>
      <c r="T113" s="147"/>
      <c r="U113" s="147"/>
      <c r="V113" s="5"/>
      <c r="W113" s="5"/>
      <c r="X113" s="5"/>
      <c r="Y113" s="5"/>
      <c r="Z113" s="5"/>
      <c r="AA113" s="5"/>
    </row>
    <row r="114" spans="1:21" s="5" customFormat="1" ht="15.75">
      <c r="A114" s="70" t="s">
        <v>27</v>
      </c>
      <c r="B114" s="286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</row>
    <row r="115" spans="1:27" s="36" customFormat="1" ht="15.75">
      <c r="A115" s="69" t="s">
        <v>49</v>
      </c>
      <c r="B115" s="74"/>
      <c r="C115" s="103">
        <f aca="true" t="shared" si="26" ref="C115:M115">+C114-C113</f>
        <v>-99</v>
      </c>
      <c r="D115" s="103">
        <f t="shared" si="26"/>
        <v>-89</v>
      </c>
      <c r="E115" s="103">
        <f t="shared" si="26"/>
        <v>-79</v>
      </c>
      <c r="F115" s="103">
        <f t="shared" si="26"/>
        <v>-69</v>
      </c>
      <c r="G115" s="103">
        <f t="shared" si="26"/>
        <v>-59</v>
      </c>
      <c r="H115" s="103">
        <f t="shared" si="26"/>
        <v>-49</v>
      </c>
      <c r="I115" s="103">
        <f t="shared" si="26"/>
        <v>-39</v>
      </c>
      <c r="J115" s="103">
        <f t="shared" si="26"/>
        <v>-29</v>
      </c>
      <c r="K115" s="103">
        <f t="shared" si="26"/>
        <v>-19</v>
      </c>
      <c r="L115" s="103">
        <f t="shared" si="26"/>
        <v>-9</v>
      </c>
      <c r="M115" s="103">
        <f t="shared" si="26"/>
        <v>-9</v>
      </c>
      <c r="N115" s="103">
        <f aca="true" t="shared" si="27" ref="N115:U115">+N114-N113</f>
        <v>0</v>
      </c>
      <c r="O115" s="103">
        <f t="shared" si="27"/>
        <v>0</v>
      </c>
      <c r="P115" s="103">
        <f t="shared" si="27"/>
        <v>0</v>
      </c>
      <c r="Q115" s="103">
        <f t="shared" si="27"/>
        <v>0</v>
      </c>
      <c r="R115" s="103">
        <f t="shared" si="27"/>
        <v>0</v>
      </c>
      <c r="S115" s="103">
        <f t="shared" si="27"/>
        <v>0</v>
      </c>
      <c r="T115" s="103">
        <f t="shared" si="27"/>
        <v>0</v>
      </c>
      <c r="U115" s="103">
        <f t="shared" si="27"/>
        <v>0</v>
      </c>
      <c r="V115" s="5"/>
      <c r="W115" s="5"/>
      <c r="X115" s="5"/>
      <c r="Y115" s="5"/>
      <c r="Z115" s="5"/>
      <c r="AA115" s="5"/>
    </row>
    <row r="116" spans="1:21" s="5" customFormat="1" ht="15.75">
      <c r="A116" s="31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</row>
    <row r="117" spans="1:27" s="15" customFormat="1" ht="15.75">
      <c r="A117" s="67" t="s">
        <v>76</v>
      </c>
      <c r="B117" s="75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5"/>
      <c r="W117" s="5"/>
      <c r="X117" s="5"/>
      <c r="Y117" s="5"/>
      <c r="Z117" s="5"/>
      <c r="AA117" s="5"/>
    </row>
    <row r="118" spans="1:27" s="15" customFormat="1" ht="15.75">
      <c r="A118" s="69" t="s">
        <v>31</v>
      </c>
      <c r="B118" s="285"/>
      <c r="C118" s="147">
        <v>26.07</v>
      </c>
      <c r="D118" s="147">
        <v>26.07</v>
      </c>
      <c r="E118" s="147">
        <v>26.07</v>
      </c>
      <c r="F118" s="147">
        <v>26.07</v>
      </c>
      <c r="G118" s="147">
        <v>26.07</v>
      </c>
      <c r="H118" s="147">
        <v>26.07</v>
      </c>
      <c r="I118" s="147">
        <v>26.07</v>
      </c>
      <c r="J118" s="147">
        <v>26.07</v>
      </c>
      <c r="K118" s="147">
        <v>26.07</v>
      </c>
      <c r="L118" s="147">
        <v>26.07</v>
      </c>
      <c r="M118" s="147">
        <v>26.07</v>
      </c>
      <c r="N118" s="147">
        <v>26.07</v>
      </c>
      <c r="O118" s="147">
        <v>26.07</v>
      </c>
      <c r="P118" s="147"/>
      <c r="Q118" s="147"/>
      <c r="R118" s="147"/>
      <c r="S118" s="147"/>
      <c r="T118" s="147"/>
      <c r="U118" s="147"/>
      <c r="V118" s="5"/>
      <c r="W118" s="5"/>
      <c r="X118" s="5"/>
      <c r="Y118" s="5"/>
      <c r="Z118" s="5"/>
      <c r="AA118" s="5"/>
    </row>
    <row r="119" spans="1:21" s="5" customFormat="1" ht="15.75">
      <c r="A119" s="70" t="s">
        <v>27</v>
      </c>
      <c r="B119" s="286"/>
      <c r="C119" s="147">
        <v>855.72</v>
      </c>
      <c r="D119" s="147">
        <v>864.28</v>
      </c>
      <c r="E119" s="147">
        <v>872.92</v>
      </c>
      <c r="F119" s="147">
        <v>881.65</v>
      </c>
      <c r="G119" s="147">
        <v>890.47</v>
      </c>
      <c r="H119" s="147">
        <v>899.37</v>
      </c>
      <c r="I119" s="147">
        <v>908.37</v>
      </c>
      <c r="J119" s="147">
        <v>917</v>
      </c>
      <c r="K119" s="147">
        <v>926</v>
      </c>
      <c r="L119" s="147">
        <v>935</v>
      </c>
      <c r="M119" s="147">
        <v>945</v>
      </c>
      <c r="N119" s="147">
        <v>973.35</v>
      </c>
      <c r="O119" s="147">
        <v>973.35</v>
      </c>
      <c r="P119" s="147"/>
      <c r="Q119" s="147"/>
      <c r="R119" s="147"/>
      <c r="S119" s="147"/>
      <c r="T119" s="147"/>
      <c r="U119" s="147"/>
    </row>
    <row r="120" spans="1:27" s="35" customFormat="1" ht="15.75">
      <c r="A120" s="71" t="s">
        <v>49</v>
      </c>
      <c r="B120" s="72"/>
      <c r="C120" s="103">
        <f aca="true" t="shared" si="28" ref="C120:M120">+C119-C118</f>
        <v>829.65</v>
      </c>
      <c r="D120" s="103">
        <f t="shared" si="28"/>
        <v>838.2099999999999</v>
      </c>
      <c r="E120" s="103">
        <f t="shared" si="28"/>
        <v>846.8499999999999</v>
      </c>
      <c r="F120" s="103">
        <f t="shared" si="28"/>
        <v>855.5799999999999</v>
      </c>
      <c r="G120" s="103">
        <f t="shared" si="28"/>
        <v>864.4</v>
      </c>
      <c r="H120" s="103">
        <f t="shared" si="28"/>
        <v>873.3</v>
      </c>
      <c r="I120" s="103">
        <f t="shared" si="28"/>
        <v>882.3</v>
      </c>
      <c r="J120" s="103">
        <f t="shared" si="28"/>
        <v>890.93</v>
      </c>
      <c r="K120" s="103">
        <f t="shared" si="28"/>
        <v>899.93</v>
      </c>
      <c r="L120" s="103">
        <f t="shared" si="28"/>
        <v>908.93</v>
      </c>
      <c r="M120" s="103">
        <f t="shared" si="28"/>
        <v>918.93</v>
      </c>
      <c r="N120" s="103">
        <f aca="true" t="shared" si="29" ref="N120:U120">+N119-N118</f>
        <v>947.28</v>
      </c>
      <c r="O120" s="103">
        <f t="shared" si="29"/>
        <v>947.28</v>
      </c>
      <c r="P120" s="103">
        <f t="shared" si="29"/>
        <v>0</v>
      </c>
      <c r="Q120" s="103">
        <f t="shared" si="29"/>
        <v>0</v>
      </c>
      <c r="R120" s="103">
        <f t="shared" si="29"/>
        <v>0</v>
      </c>
      <c r="S120" s="103">
        <f t="shared" si="29"/>
        <v>0</v>
      </c>
      <c r="T120" s="103">
        <f t="shared" si="29"/>
        <v>0</v>
      </c>
      <c r="U120" s="103">
        <f t="shared" si="29"/>
        <v>0</v>
      </c>
      <c r="V120" s="5"/>
      <c r="W120" s="5"/>
      <c r="X120" s="5"/>
      <c r="Y120" s="5"/>
      <c r="Z120" s="5"/>
      <c r="AA120" s="5"/>
    </row>
    <row r="121" spans="1:21" s="5" customFormat="1" ht="15.75">
      <c r="A121" s="31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spans="1:27" s="15" customFormat="1" ht="15.75">
      <c r="A122" s="67" t="s">
        <v>127</v>
      </c>
      <c r="B122" s="75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5"/>
      <c r="W122" s="5"/>
      <c r="X122" s="5"/>
      <c r="Y122" s="5"/>
      <c r="Z122" s="5"/>
      <c r="AA122" s="5"/>
    </row>
    <row r="123" spans="1:27" s="15" customFormat="1" ht="15.75">
      <c r="A123" s="69" t="s">
        <v>31</v>
      </c>
      <c r="B123" s="285"/>
      <c r="C123" s="147">
        <v>21617.35</v>
      </c>
      <c r="D123" s="147">
        <v>21610.35</v>
      </c>
      <c r="E123" s="147">
        <v>21603.35</v>
      </c>
      <c r="F123" s="147">
        <v>21596.35</v>
      </c>
      <c r="G123" s="147">
        <v>21589.35</v>
      </c>
      <c r="H123" s="147">
        <v>21582.35</v>
      </c>
      <c r="I123" s="147">
        <v>21574.35</v>
      </c>
      <c r="J123" s="147">
        <v>21567.35</v>
      </c>
      <c r="K123" s="147">
        <v>21560.35</v>
      </c>
      <c r="L123" s="147">
        <v>21553.35</v>
      </c>
      <c r="M123" s="147">
        <v>21546.35</v>
      </c>
      <c r="N123" s="147">
        <v>21539.35</v>
      </c>
      <c r="O123" s="147">
        <v>21539.35</v>
      </c>
      <c r="P123" s="147"/>
      <c r="Q123" s="147"/>
      <c r="R123" s="147"/>
      <c r="S123" s="147"/>
      <c r="T123" s="147"/>
      <c r="U123" s="147"/>
      <c r="V123" s="5"/>
      <c r="W123" s="5"/>
      <c r="X123" s="5"/>
      <c r="Y123" s="5"/>
      <c r="Z123" s="5"/>
      <c r="AA123" s="5"/>
    </row>
    <row r="124" spans="1:21" s="5" customFormat="1" ht="15.75">
      <c r="A124" s="70" t="s">
        <v>27</v>
      </c>
      <c r="B124" s="286"/>
      <c r="C124" s="147">
        <v>23809.68</v>
      </c>
      <c r="D124" s="147">
        <v>24074.12</v>
      </c>
      <c r="E124" s="147">
        <v>24340.48</v>
      </c>
      <c r="F124" s="147">
        <v>24609.75</v>
      </c>
      <c r="G124" s="147">
        <v>24866.33</v>
      </c>
      <c r="H124" s="147">
        <v>25127.43</v>
      </c>
      <c r="I124" s="147">
        <v>25387.43</v>
      </c>
      <c r="J124" s="147">
        <v>25641.3</v>
      </c>
      <c r="K124" s="147">
        <v>25897.71</v>
      </c>
      <c r="L124" s="147">
        <v>26156.69</v>
      </c>
      <c r="M124" s="147">
        <v>26418.26</v>
      </c>
      <c r="N124" s="147">
        <v>26682.45</v>
      </c>
      <c r="O124" s="147">
        <v>26682.45</v>
      </c>
      <c r="P124" s="147"/>
      <c r="Q124" s="147"/>
      <c r="R124" s="147"/>
      <c r="S124" s="147"/>
      <c r="T124" s="147"/>
      <c r="U124" s="147"/>
    </row>
    <row r="125" spans="1:27" s="35" customFormat="1" ht="15.75">
      <c r="A125" s="71" t="s">
        <v>49</v>
      </c>
      <c r="B125" s="72"/>
      <c r="C125" s="103">
        <f aca="true" t="shared" si="30" ref="C125:M125">+C124-C123</f>
        <v>2192.3300000000017</v>
      </c>
      <c r="D125" s="103">
        <f t="shared" si="30"/>
        <v>2463.7700000000004</v>
      </c>
      <c r="E125" s="103">
        <f t="shared" si="30"/>
        <v>2737.130000000001</v>
      </c>
      <c r="F125" s="103">
        <f t="shared" si="30"/>
        <v>3013.4000000000015</v>
      </c>
      <c r="G125" s="103">
        <f t="shared" si="30"/>
        <v>3276.980000000003</v>
      </c>
      <c r="H125" s="103">
        <f t="shared" si="30"/>
        <v>3545.0800000000017</v>
      </c>
      <c r="I125" s="103">
        <f t="shared" si="30"/>
        <v>3813.0800000000017</v>
      </c>
      <c r="J125" s="103">
        <f t="shared" si="30"/>
        <v>4073.9500000000007</v>
      </c>
      <c r="K125" s="103">
        <f t="shared" si="30"/>
        <v>4337.360000000001</v>
      </c>
      <c r="L125" s="103">
        <f t="shared" si="30"/>
        <v>4603.34</v>
      </c>
      <c r="M125" s="103">
        <f t="shared" si="30"/>
        <v>4871.91</v>
      </c>
      <c r="N125" s="103">
        <f aca="true" t="shared" si="31" ref="N125:U125">+N124-N123</f>
        <v>5143.100000000002</v>
      </c>
      <c r="O125" s="103">
        <f t="shared" si="31"/>
        <v>5143.100000000002</v>
      </c>
      <c r="P125" s="103">
        <f t="shared" si="31"/>
        <v>0</v>
      </c>
      <c r="Q125" s="103">
        <f t="shared" si="31"/>
        <v>0</v>
      </c>
      <c r="R125" s="103">
        <f t="shared" si="31"/>
        <v>0</v>
      </c>
      <c r="S125" s="103">
        <f t="shared" si="31"/>
        <v>0</v>
      </c>
      <c r="T125" s="103">
        <f t="shared" si="31"/>
        <v>0</v>
      </c>
      <c r="U125" s="103">
        <f t="shared" si="31"/>
        <v>0</v>
      </c>
      <c r="V125" s="5"/>
      <c r="W125" s="5"/>
      <c r="X125" s="5"/>
      <c r="Y125" s="5"/>
      <c r="Z125" s="5"/>
      <c r="AA125" s="5"/>
    </row>
    <row r="126" spans="1:21" s="5" customFormat="1" ht="15.75">
      <c r="A126" s="3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</row>
    <row r="127" spans="1:27" s="15" customFormat="1" ht="15.75">
      <c r="A127" s="67" t="s">
        <v>70</v>
      </c>
      <c r="B127" s="75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5"/>
      <c r="W127" s="5"/>
      <c r="X127" s="5"/>
      <c r="Y127" s="5"/>
      <c r="Z127" s="5"/>
      <c r="AA127" s="5"/>
    </row>
    <row r="128" spans="1:27" s="15" customFormat="1" ht="15.75">
      <c r="A128" s="71" t="s">
        <v>80</v>
      </c>
      <c r="B128" s="287"/>
      <c r="C128" s="103">
        <f>+C118+C113+C108+C103+C98+C93+C88+C83+C78+C73+C68+C63+C58+C123</f>
        <v>23262.55</v>
      </c>
      <c r="D128" s="103">
        <f aca="true" t="shared" si="32" ref="D128:M128">+D118+D113+D108+D103+D98+D93+D88+D83+D78+D73+D68+D63+D58+D123</f>
        <v>23245.55</v>
      </c>
      <c r="E128" s="103">
        <f t="shared" si="32"/>
        <v>23228.55</v>
      </c>
      <c r="F128" s="103">
        <f t="shared" si="32"/>
        <v>23211.55</v>
      </c>
      <c r="G128" s="103">
        <f t="shared" si="32"/>
        <v>23101.94</v>
      </c>
      <c r="H128" s="103">
        <f t="shared" si="32"/>
        <v>23084.94</v>
      </c>
      <c r="I128" s="103">
        <f t="shared" si="32"/>
        <v>23203.829999999998</v>
      </c>
      <c r="J128" s="103">
        <f t="shared" si="32"/>
        <v>23186.829999999998</v>
      </c>
      <c r="K128" s="103">
        <f t="shared" si="32"/>
        <v>23169.829999999998</v>
      </c>
      <c r="L128" s="103">
        <f t="shared" si="32"/>
        <v>23152.829999999998</v>
      </c>
      <c r="M128" s="103">
        <f t="shared" si="32"/>
        <v>23060.84</v>
      </c>
      <c r="N128" s="103">
        <f aca="true" t="shared" si="33" ref="N128:R129">+N118+N113+N108+N103+N98+N93+N88+N83+N78+N73+N68+N63+N58+N123</f>
        <v>23044.84</v>
      </c>
      <c r="O128" s="103">
        <f t="shared" si="33"/>
        <v>21755.44</v>
      </c>
      <c r="P128" s="103">
        <f t="shared" si="33"/>
        <v>0</v>
      </c>
      <c r="Q128" s="103">
        <f t="shared" si="33"/>
        <v>0</v>
      </c>
      <c r="R128" s="103">
        <f t="shared" si="33"/>
        <v>0</v>
      </c>
      <c r="S128" s="103">
        <f aca="true" t="shared" si="34" ref="S128:U129">+S118+S113+S108+S103+S98+S93+S88+S83+S78+S73+S68+S63+S58+S123</f>
        <v>0</v>
      </c>
      <c r="T128" s="103">
        <f t="shared" si="34"/>
        <v>0</v>
      </c>
      <c r="U128" s="103">
        <f t="shared" si="34"/>
        <v>0</v>
      </c>
      <c r="V128" s="5"/>
      <c r="W128" s="5"/>
      <c r="X128" s="5"/>
      <c r="Y128" s="5"/>
      <c r="Z128" s="5"/>
      <c r="AA128" s="5"/>
    </row>
    <row r="129" spans="1:27" s="15" customFormat="1" ht="15.75">
      <c r="A129" s="76" t="s">
        <v>81</v>
      </c>
      <c r="B129" s="288"/>
      <c r="C129" s="103">
        <f>+C119+C114+C109+C104+C99+C94+C89+C84+C79+C74+C69+C64+C59+C124</f>
        <v>26464.84</v>
      </c>
      <c r="D129" s="103">
        <f aca="true" t="shared" si="35" ref="D129:M129">+D119+D114+D109+D104+D99+D94+D89+D84+D79+D74+D69+D64+D59+D124</f>
        <v>26770</v>
      </c>
      <c r="E129" s="103">
        <f t="shared" si="35"/>
        <v>27078.13</v>
      </c>
      <c r="F129" s="103">
        <f t="shared" si="35"/>
        <v>27390.24</v>
      </c>
      <c r="G129" s="103">
        <f t="shared" si="35"/>
        <v>27690.780000000002</v>
      </c>
      <c r="H129" s="103">
        <f t="shared" si="35"/>
        <v>27996.97</v>
      </c>
      <c r="I129" s="103">
        <f t="shared" si="35"/>
        <v>28303.18</v>
      </c>
      <c r="J129" s="103">
        <f t="shared" si="35"/>
        <v>28604.17</v>
      </c>
      <c r="K129" s="103">
        <f t="shared" si="35"/>
        <v>28909.14</v>
      </c>
      <c r="L129" s="103">
        <f t="shared" si="35"/>
        <v>29217.86</v>
      </c>
      <c r="M129" s="103">
        <f t="shared" si="35"/>
        <v>29350.32</v>
      </c>
      <c r="N129" s="103">
        <f t="shared" si="33"/>
        <v>29686.08</v>
      </c>
      <c r="O129" s="103">
        <f t="shared" si="33"/>
        <v>28053.66</v>
      </c>
      <c r="P129" s="103">
        <f t="shared" si="33"/>
        <v>0</v>
      </c>
      <c r="Q129" s="103">
        <f t="shared" si="33"/>
        <v>0</v>
      </c>
      <c r="R129" s="103">
        <f t="shared" si="33"/>
        <v>0</v>
      </c>
      <c r="S129" s="103">
        <f t="shared" si="34"/>
        <v>0</v>
      </c>
      <c r="T129" s="103">
        <f t="shared" si="34"/>
        <v>0</v>
      </c>
      <c r="U129" s="103">
        <f t="shared" si="34"/>
        <v>0</v>
      </c>
      <c r="V129" s="5"/>
      <c r="W129" s="5"/>
      <c r="X129" s="5"/>
      <c r="Y129" s="5"/>
      <c r="Z129" s="5"/>
      <c r="AA129" s="5"/>
    </row>
    <row r="130" spans="1:27" s="35" customFormat="1" ht="15.75">
      <c r="A130" s="71" t="s">
        <v>50</v>
      </c>
      <c r="B130" s="72"/>
      <c r="C130" s="103">
        <f>+C129-C128</f>
        <v>3202.290000000001</v>
      </c>
      <c r="D130" s="103">
        <f aca="true" t="shared" si="36" ref="D130:M130">+D129-D128</f>
        <v>3524.4500000000007</v>
      </c>
      <c r="E130" s="103">
        <f t="shared" si="36"/>
        <v>3849.5800000000017</v>
      </c>
      <c r="F130" s="103">
        <f t="shared" si="36"/>
        <v>4178.690000000002</v>
      </c>
      <c r="G130" s="103">
        <f t="shared" si="36"/>
        <v>4588.840000000004</v>
      </c>
      <c r="H130" s="103">
        <f t="shared" si="36"/>
        <v>4912.0300000000025</v>
      </c>
      <c r="I130" s="103">
        <f t="shared" si="36"/>
        <v>5099.350000000002</v>
      </c>
      <c r="J130" s="103">
        <f t="shared" si="36"/>
        <v>5417.34</v>
      </c>
      <c r="K130" s="103">
        <f t="shared" si="36"/>
        <v>5739.310000000001</v>
      </c>
      <c r="L130" s="103">
        <f t="shared" si="36"/>
        <v>6065.0300000000025</v>
      </c>
      <c r="M130" s="103">
        <f t="shared" si="36"/>
        <v>6289.48</v>
      </c>
      <c r="N130" s="103">
        <f aca="true" t="shared" si="37" ref="N130:U130">+N129-N128</f>
        <v>6641.240000000002</v>
      </c>
      <c r="O130" s="103">
        <f t="shared" si="37"/>
        <v>6298.220000000001</v>
      </c>
      <c r="P130" s="103">
        <f t="shared" si="37"/>
        <v>0</v>
      </c>
      <c r="Q130" s="103">
        <f t="shared" si="37"/>
        <v>0</v>
      </c>
      <c r="R130" s="103">
        <f t="shared" si="37"/>
        <v>0</v>
      </c>
      <c r="S130" s="103">
        <f t="shared" si="37"/>
        <v>0</v>
      </c>
      <c r="T130" s="103">
        <f t="shared" si="37"/>
        <v>0</v>
      </c>
      <c r="U130" s="103">
        <f t="shared" si="37"/>
        <v>0</v>
      </c>
      <c r="V130" s="5"/>
      <c r="W130" s="5"/>
      <c r="X130" s="5"/>
      <c r="Y130" s="5"/>
      <c r="Z130" s="5"/>
      <c r="AA130" s="5"/>
    </row>
    <row r="131" spans="1:18" s="5" customFormat="1" ht="15.7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5" customFormat="1" ht="15.75">
      <c r="A132" s="284" t="s">
        <v>92</v>
      </c>
      <c r="B132" s="284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5" customFormat="1" ht="15.75">
      <c r="A133" s="63" t="s">
        <v>93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5" customFormat="1" ht="15.75">
      <c r="A134" s="64" t="s">
        <v>89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5" customFormat="1" ht="15.75">
      <c r="A135" s="64" t="s">
        <v>90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5" customFormat="1" ht="15.75">
      <c r="A136" s="64" t="s">
        <v>91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5" customFormat="1" ht="15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5" customFormat="1" ht="15.75">
      <c r="A138" s="124" t="s">
        <v>126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5" customFormat="1" ht="15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5" customFormat="1" ht="15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5" customFormat="1" ht="15.7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5" customFormat="1" ht="15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5" customFormat="1" ht="15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5" customFormat="1" ht="15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5" customFormat="1" ht="15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</row>
    <row r="146" spans="1:18" s="5" customFormat="1" ht="15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</row>
    <row r="147" spans="1:18" s="5" customFormat="1" ht="15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</row>
    <row r="148" spans="1:18" s="5" customFormat="1" ht="15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</row>
    <row r="149" spans="1:18" s="5" customFormat="1" ht="15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</row>
    <row r="150" spans="1:18" s="5" customFormat="1" ht="15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</row>
    <row r="151" spans="1:18" s="5" customFormat="1" ht="15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</row>
    <row r="152" spans="1:18" ht="16.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</row>
    <row r="153" spans="1:18" ht="16.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</row>
    <row r="154" spans="1:18" ht="16.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</row>
  </sheetData>
  <sheetProtection password="979D" sheet="1"/>
  <mergeCells count="24">
    <mergeCell ref="D16:E16"/>
    <mergeCell ref="D37:E37"/>
    <mergeCell ref="C56:D56"/>
    <mergeCell ref="D6:V6"/>
    <mergeCell ref="D17:V17"/>
    <mergeCell ref="D38:V38"/>
    <mergeCell ref="A47:B47"/>
    <mergeCell ref="B63:B64"/>
    <mergeCell ref="B68:B69"/>
    <mergeCell ref="B78:B79"/>
    <mergeCell ref="B83:B84"/>
    <mergeCell ref="B73:B74"/>
    <mergeCell ref="B58:B59"/>
    <mergeCell ref="A54:I54"/>
    <mergeCell ref="A132:B132"/>
    <mergeCell ref="B108:B109"/>
    <mergeCell ref="B88:B89"/>
    <mergeCell ref="B93:B94"/>
    <mergeCell ref="B98:B99"/>
    <mergeCell ref="B103:B104"/>
    <mergeCell ref="B113:B114"/>
    <mergeCell ref="B118:B119"/>
    <mergeCell ref="B123:B124"/>
    <mergeCell ref="B128:B129"/>
  </mergeCells>
  <dataValidations count="7">
    <dataValidation type="whole" allowBlank="1" showInputMessage="1" showErrorMessage="1" sqref="B8:B12 B19:B34 T8:T12 T19:T34">
      <formula1>1</formula1>
      <formula2>4</formula2>
    </dataValidation>
    <dataValidation type="decimal" allowBlank="1" showInputMessage="1" showErrorMessage="1" sqref="B40:B42 T40:T42">
      <formula1>1</formula1>
      <formula2>4</formula2>
    </dataValidation>
    <dataValidation type="date" allowBlank="1" showInputMessage="1" showErrorMessage="1" sqref="C8:C12 C19:C34 C40:C42 U8:U12 U19:U34 U40:U42">
      <formula1>40909</formula1>
      <formula2>44926</formula2>
    </dataValidation>
    <dataValidation type="whole" allowBlank="1" showInputMessage="1" showErrorMessage="1" sqref="B58:B59 B63:B64 B68:B69 B73:B74 B78:B79 B83:B84 B88:B89 B93:B94 B98:B99 B103:B104 B108:B109 B113:B114 B118:B119 B123:B124">
      <formula1>1</formula1>
      <formula2>3</formula2>
    </dataValidation>
    <dataValidation type="decimal" allowBlank="1" showInputMessage="1" showErrorMessage="1" sqref="C108:Y109 C103:Y104 C98:Y99 C93:Y94 C88:Y89 C83:Y84 C78:Y79 C73:Y74 C68:Y69 C63:Y64 C58:Y59 C123:Y124 C118:Y119 C113:Y114">
      <formula1>0</formula1>
      <formula2>10000000</formula2>
    </dataValidation>
    <dataValidation type="decimal" allowBlank="1" showInputMessage="1" showErrorMessage="1" sqref="D14:Y14">
      <formula1>-10000000</formula1>
      <formula2>100000000</formula2>
    </dataValidation>
    <dataValidation type="decimal" allowBlank="1" showInputMessage="1" showErrorMessage="1" sqref="V8:Y12 V19:Y34 D8:S12 D19:S34 D40:S42 V40:Y42">
      <formula1>-10000000</formula1>
      <formula2>10000000</formula2>
    </dataValidation>
  </dataValidations>
  <hyperlinks>
    <hyperlink ref="D1" location="índice!A1" display="Ir al índice"/>
  </hyperlinks>
  <printOptions/>
  <pageMargins left="0.7086614173228347" right="0.7086614173228347" top="0.3937007874015748" bottom="0.1968503937007874" header="0.31496062992125984" footer="0.31496062992125984"/>
  <pageSetup fitToHeight="2" horizontalDpi="600" verticalDpi="600" orientation="landscape" paperSize="9" scale="31" r:id="rId1"/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zoomScalePageLayoutView="0" workbookViewId="0" topLeftCell="A1">
      <selection activeCell="H10" sqref="H10:I10"/>
    </sheetView>
  </sheetViews>
  <sheetFormatPr defaultColWidth="11.57421875" defaultRowHeight="15"/>
  <cols>
    <col min="1" max="1" width="11.57421875" style="5" customWidth="1"/>
    <col min="2" max="2" width="6.57421875" style="5" customWidth="1"/>
    <col min="3" max="3" width="3.421875" style="5" customWidth="1"/>
    <col min="4" max="4" width="11.57421875" style="5" customWidth="1"/>
    <col min="5" max="5" width="12.57421875" style="5" customWidth="1"/>
    <col min="6" max="6" width="12.00390625" style="5" customWidth="1"/>
    <col min="7" max="7" width="24.00390625" style="5" customWidth="1"/>
    <col min="8" max="10" width="11.57421875" style="5" customWidth="1"/>
    <col min="11" max="11" width="19.57421875" style="5" customWidth="1"/>
    <col min="12" max="16384" width="11.57421875" style="5" customWidth="1"/>
  </cols>
  <sheetData>
    <row r="1" spans="1:9" ht="18">
      <c r="A1" s="1" t="s">
        <v>121</v>
      </c>
      <c r="I1" s="77" t="s">
        <v>110</v>
      </c>
    </row>
    <row r="2" spans="1:9" ht="15.75">
      <c r="A2" s="4"/>
      <c r="I2" s="77"/>
    </row>
    <row r="3" spans="1:11" s="8" customFormat="1" ht="15" customHeight="1">
      <c r="A3" s="302" t="s">
        <v>131</v>
      </c>
      <c r="B3" s="302"/>
      <c r="C3" s="302"/>
      <c r="D3" s="302"/>
      <c r="E3" s="302"/>
      <c r="F3" s="302"/>
      <c r="G3" s="303" t="s">
        <v>155</v>
      </c>
      <c r="H3" s="304"/>
      <c r="I3" s="304"/>
      <c r="J3" s="304"/>
      <c r="K3" s="305"/>
    </row>
    <row r="4" spans="1:11" ht="15.75">
      <c r="A4" s="6"/>
      <c r="G4" s="306" t="s">
        <v>111</v>
      </c>
      <c r="H4" s="306"/>
      <c r="I4" s="306"/>
      <c r="J4" s="306"/>
      <c r="K4" s="306"/>
    </row>
    <row r="5" spans="1:11" ht="15.75">
      <c r="A5" s="308" t="s">
        <v>123</v>
      </c>
      <c r="B5" s="308"/>
      <c r="C5" s="308"/>
      <c r="G5" s="177" t="s">
        <v>157</v>
      </c>
      <c r="H5" s="108"/>
      <c r="I5" s="108"/>
      <c r="J5" s="108"/>
      <c r="K5" s="108"/>
    </row>
    <row r="6" spans="1:11" ht="15.75" hidden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3.75" customHeight="1" hidden="1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</row>
    <row r="8" ht="15.75" hidden="1">
      <c r="A8" s="9"/>
    </row>
    <row r="9" ht="15.75">
      <c r="A9" s="9"/>
    </row>
    <row r="10" spans="1:9" ht="15.75">
      <c r="A10" s="9" t="s">
        <v>133</v>
      </c>
      <c r="H10" s="301">
        <v>43346</v>
      </c>
      <c r="I10" s="301"/>
    </row>
    <row r="11" spans="1:9" s="109" customFormat="1" ht="12.75" customHeight="1">
      <c r="A11" s="197"/>
      <c r="H11" s="299" t="s">
        <v>119</v>
      </c>
      <c r="I11" s="299"/>
    </row>
    <row r="12" spans="1:5" ht="15.75">
      <c r="A12" s="5" t="s">
        <v>116</v>
      </c>
      <c r="C12" s="198" t="s">
        <v>156</v>
      </c>
      <c r="D12" s="5" t="s">
        <v>117</v>
      </c>
      <c r="E12" s="5" t="s">
        <v>138</v>
      </c>
    </row>
    <row r="13" ht="6" customHeight="1">
      <c r="C13" s="110"/>
    </row>
    <row r="14" spans="1:4" ht="15.75">
      <c r="A14" s="300" t="s">
        <v>120</v>
      </c>
      <c r="B14" s="300"/>
      <c r="C14" s="198"/>
      <c r="D14" s="5" t="s">
        <v>118</v>
      </c>
    </row>
  </sheetData>
  <sheetProtection password="979D" sheet="1"/>
  <mergeCells count="8">
    <mergeCell ref="H11:I11"/>
    <mergeCell ref="A14:B14"/>
    <mergeCell ref="H10:I10"/>
    <mergeCell ref="A3:F3"/>
    <mergeCell ref="G3:K3"/>
    <mergeCell ref="G4:K4"/>
    <mergeCell ref="A7:K7"/>
    <mergeCell ref="A5:C5"/>
  </mergeCells>
  <hyperlinks>
    <hyperlink ref="I1" location="índice!A1" display="Ir al índice"/>
  </hyperlink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ajuste RDley4-2012</dc:title>
  <dc:subject/>
  <dc:creator>Losada Muñoz, Raquel</dc:creator>
  <cp:keywords/>
  <dc:description/>
  <cp:lastModifiedBy>Pilar Garcia Martin</cp:lastModifiedBy>
  <cp:lastPrinted>2019-02-18T17:42:05Z</cp:lastPrinted>
  <dcterms:created xsi:type="dcterms:W3CDTF">2012-03-05T13:00:28Z</dcterms:created>
  <dcterms:modified xsi:type="dcterms:W3CDTF">2019-02-18T17:46:56Z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178;#;#21;#</vt:lpwstr>
  </property>
  <property fmtid="{D5CDD505-2E9C-101B-9397-08002B2CF9AE}" pid="3" name="CategoriasPorOrganigrama">
    <vt:lpwstr>111;#;#10;#</vt:lpwstr>
  </property>
  <property fmtid="{D5CDD505-2E9C-101B-9397-08002B2CF9AE}" pid="4" name="ContentType">
    <vt:lpwstr>MEH General</vt:lpwstr>
  </property>
  <property fmtid="{D5CDD505-2E9C-101B-9397-08002B2CF9AE}" pid="5" name="FechaInfo">
    <vt:lpwstr>2012-06-06T00:00:00Z</vt:lpwstr>
  </property>
  <property fmtid="{D5CDD505-2E9C-101B-9397-08002B2CF9AE}" pid="6" name="FechaBOE">
    <vt:lpwstr/>
  </property>
  <property fmtid="{D5CDD505-2E9C-101B-9397-08002B2CF9AE}" pid="7" name="Autor">
    <vt:lpwstr/>
  </property>
  <property fmtid="{D5CDD505-2E9C-101B-9397-08002B2CF9AE}" pid="8" name="Fecha_NotaPrensa">
    <vt:lpwstr/>
  </property>
  <property fmtid="{D5CDD505-2E9C-101B-9397-08002B2CF9AE}" pid="9" name="display_urn:schemas-microsoft-com:office:office#Editor">
    <vt:lpwstr>Cuenta del sistema</vt:lpwstr>
  </property>
  <property fmtid="{D5CDD505-2E9C-101B-9397-08002B2CF9AE}" pid="10" name="ActoRecurrido">
    <vt:lpwstr/>
  </property>
  <property fmtid="{D5CDD505-2E9C-101B-9397-08002B2CF9AE}" pid="11" name="TemplateUrl">
    <vt:lpwstr/>
  </property>
  <property fmtid="{D5CDD505-2E9C-101B-9397-08002B2CF9AE}" pid="12" name="Descripción">
    <vt:lpwstr/>
  </property>
  <property fmtid="{D5CDD505-2E9C-101B-9397-08002B2CF9AE}" pid="13" name="Prioridad">
    <vt:lpwstr/>
  </property>
  <property fmtid="{D5CDD505-2E9C-101B-9397-08002B2CF9AE}" pid="14" name="NumeroResolucion">
    <vt:lpwstr/>
  </property>
  <property fmtid="{D5CDD505-2E9C-101B-9397-08002B2CF9AE}" pid="15" name="Clave">
    <vt:lpwstr/>
  </property>
  <property fmtid="{D5CDD505-2E9C-101B-9397-08002B2CF9AE}" pid="16" name="Caracter">
    <vt:lpwstr/>
  </property>
  <property fmtid="{D5CDD505-2E9C-101B-9397-08002B2CF9AE}" pid="17" name="Pais">
    <vt:lpwstr/>
  </property>
  <property fmtid="{D5CDD505-2E9C-101B-9397-08002B2CF9AE}" pid="18" name="CentroDirectivo">
    <vt:lpwstr/>
  </property>
  <property fmtid="{D5CDD505-2E9C-101B-9397-08002B2CF9AE}" pid="19" name="FechaResolucion">
    <vt:lpwstr/>
  </property>
  <property fmtid="{D5CDD505-2E9C-101B-9397-08002B2CF9AE}" pid="20" name="AmbitoTerritorial">
    <vt:lpwstr/>
  </property>
  <property fmtid="{D5CDD505-2E9C-101B-9397-08002B2CF9AE}" pid="21" name="xd_Signature">
    <vt:lpwstr/>
  </property>
  <property fmtid="{D5CDD505-2E9C-101B-9397-08002B2CF9AE}" pid="22" name="Unidad Responsable">
    <vt:lpwstr/>
  </property>
  <property fmtid="{D5CDD505-2E9C-101B-9397-08002B2CF9AE}" pid="23" name="NumNorma">
    <vt:lpwstr/>
  </property>
  <property fmtid="{D5CDD505-2E9C-101B-9397-08002B2CF9AE}" pid="24" name="Descripcion">
    <vt:lpwstr/>
  </property>
  <property fmtid="{D5CDD505-2E9C-101B-9397-08002B2CF9AE}" pid="25" name="NumeroExpedienteRecurso">
    <vt:lpwstr/>
  </property>
  <property fmtid="{D5CDD505-2E9C-101B-9397-08002B2CF9AE}" pid="26" name="TipoResolucion">
    <vt:lpwstr/>
  </property>
  <property fmtid="{D5CDD505-2E9C-101B-9397-08002B2CF9AE}" pid="27" name="xd_ProgID">
    <vt:lpwstr/>
  </property>
  <property fmtid="{D5CDD505-2E9C-101B-9397-08002B2CF9AE}" pid="28" name="PublishingStartDate">
    <vt:lpwstr/>
  </property>
  <property fmtid="{D5CDD505-2E9C-101B-9397-08002B2CF9AE}" pid="29" name="PublishingExpirationDate">
    <vt:lpwstr/>
  </property>
  <property fmtid="{D5CDD505-2E9C-101B-9397-08002B2CF9AE}" pid="30" name="display_urn:schemas-microsoft-com:office:office#Author">
    <vt:lpwstr>Cuenta del sistema</vt:lpwstr>
  </property>
  <property fmtid="{D5CDD505-2E9C-101B-9397-08002B2CF9AE}" pid="31" name="CategoriasPrensa">
    <vt:lpwstr/>
  </property>
  <property fmtid="{D5CDD505-2E9C-101B-9397-08002B2CF9AE}" pid="32" name="CategoriasNormas">
    <vt:lpwstr/>
  </property>
  <property fmtid="{D5CDD505-2E9C-101B-9397-08002B2CF9AE}" pid="33" name="_SourceUrl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6" name="FechaAprobacion">
    <vt:lpwstr/>
  </property>
  <property fmtid="{D5CDD505-2E9C-101B-9397-08002B2CF9AE}" pid="37" name="TipoContratoTACRC">
    <vt:lpwstr/>
  </property>
  <property fmtid="{D5CDD505-2E9C-101B-9397-08002B2CF9AE}" pid="38" name="TipoProcedimiento">
    <vt:lpwstr/>
  </property>
  <property fmtid="{D5CDD505-2E9C-101B-9397-08002B2CF9AE}" pid="39" name="Idioma_Noticia_Prensa">
    <vt:lpwstr/>
  </property>
  <property fmtid="{D5CDD505-2E9C-101B-9397-08002B2CF9AE}" pid="40" name="Fecha Caducidad">
    <vt:lpwstr/>
  </property>
  <property fmtid="{D5CDD505-2E9C-101B-9397-08002B2CF9AE}" pid="41" name="Order">
    <vt:lpwstr>10133000.0000000</vt:lpwstr>
  </property>
  <property fmtid="{D5CDD505-2E9C-101B-9397-08002B2CF9AE}" pid="42" name="NumeroInforme">
    <vt:lpwstr/>
  </property>
  <property fmtid="{D5CDD505-2E9C-101B-9397-08002B2CF9AE}" pid="43" name="CorreoElectronico">
    <vt:lpwstr/>
  </property>
  <property fmtid="{D5CDD505-2E9C-101B-9397-08002B2CF9AE}" pid="44" name="PlazoPresentacionObservaciones">
    <vt:lpwstr/>
  </property>
  <property fmtid="{D5CDD505-2E9C-101B-9397-08002B2CF9AE}" pid="45" name="DescripcionNormasTramitacion">
    <vt:lpwstr/>
  </property>
  <property fmtid="{D5CDD505-2E9C-101B-9397-08002B2CF9AE}" pid="46" name="FechaAprobacionJCCA">
    <vt:lpwstr/>
  </property>
  <property fmtid="{D5CDD505-2E9C-101B-9397-08002B2CF9AE}" pid="47" name="Materias">
    <vt:lpwstr/>
  </property>
  <property fmtid="{D5CDD505-2E9C-101B-9397-08002B2CF9AE}" pid="48" name="Solicitante">
    <vt:lpwstr/>
  </property>
  <property fmtid="{D5CDD505-2E9C-101B-9397-08002B2CF9AE}" pid="49" name="ContentTypeId">
    <vt:lpwstr>0x0101003CD58CDD608044B4830326AB27386A3A00E889F726B51A1F4A943F4A632AE97992</vt:lpwstr>
  </property>
  <property fmtid="{D5CDD505-2E9C-101B-9397-08002B2CF9AE}" pid="50" name="MinhacAutor">
    <vt:lpwstr>SIlvia Conde</vt:lpwstr>
  </property>
  <property fmtid="{D5CDD505-2E9C-101B-9397-08002B2CF9AE}" pid="51" name="MinhacDescripción">
    <vt:lpwstr/>
  </property>
  <property fmtid="{D5CDD505-2E9C-101B-9397-08002B2CF9AE}" pid="52" name="MinhacCargo del Responsable">
    <vt:lpwstr>Jefe de Area</vt:lpwstr>
  </property>
  <property fmtid="{D5CDD505-2E9C-101B-9397-08002B2CF9AE}" pid="53" name="MinhacUnidad Responsable">
    <vt:lpwstr>SGCIEF</vt:lpwstr>
  </property>
  <property fmtid="{D5CDD505-2E9C-101B-9397-08002B2CF9AE}" pid="54" name="MinhacCentroDirectivo">
    <vt:lpwstr>18;#</vt:lpwstr>
  </property>
  <property fmtid="{D5CDD505-2E9C-101B-9397-08002B2CF9AE}" pid="55" name="MinhacCategoriasPorOrganigrama">
    <vt:lpwstr>128;#</vt:lpwstr>
  </property>
  <property fmtid="{D5CDD505-2E9C-101B-9397-08002B2CF9AE}" pid="56" name="MinhacFechaInfo">
    <vt:lpwstr>2018-07-30T00:00:00Z</vt:lpwstr>
  </property>
  <property fmtid="{D5CDD505-2E9C-101B-9397-08002B2CF9AE}" pid="57" name="MinhacPalabras clave">
    <vt:lpwstr/>
  </property>
  <property fmtid="{D5CDD505-2E9C-101B-9397-08002B2CF9AE}" pid="58" name="MinhacCategoriasGeneral">
    <vt:lpwstr>178;#</vt:lpwstr>
  </property>
  <property fmtid="{D5CDD505-2E9C-101B-9397-08002B2CF9AE}" pid="59" name="MinhacPrioridad">
    <vt:lpwstr/>
  </property>
  <property fmtid="{D5CDD505-2E9C-101B-9397-08002B2CF9AE}" pid="60" name="MinhacFecha_NotaPrensa">
    <vt:lpwstr/>
  </property>
  <property fmtid="{D5CDD505-2E9C-101B-9397-08002B2CF9AE}" pid="61" name="Organismo">
    <vt:lpwstr/>
  </property>
  <property fmtid="{D5CDD505-2E9C-101B-9397-08002B2CF9AE}" pid="62" name="MinhacIdioma_Noticia_Prensa">
    <vt:lpwstr/>
  </property>
  <property fmtid="{D5CDD505-2E9C-101B-9397-08002B2CF9AE}" pid="63" name="MinhacNumNorma">
    <vt:lpwstr/>
  </property>
  <property fmtid="{D5CDD505-2E9C-101B-9397-08002B2CF9AE}" pid="64" name="Fecha de Publicación">
    <vt:lpwstr/>
  </property>
  <property fmtid="{D5CDD505-2E9C-101B-9397-08002B2CF9AE}" pid="65" name="DocumentoAdjunto">
    <vt:lpwstr/>
  </property>
  <property fmtid="{D5CDD505-2E9C-101B-9397-08002B2CF9AE}" pid="66" name="MinhacCategoriasPrensa">
    <vt:lpwstr/>
  </property>
  <property fmtid="{D5CDD505-2E9C-101B-9397-08002B2CF9AE}" pid="67" name="DescripcionDocumentoAdjunto">
    <vt:lpwstr/>
  </property>
  <property fmtid="{D5CDD505-2E9C-101B-9397-08002B2CF9AE}" pid="68" name="MinhacFecha Caducidad">
    <vt:lpwstr/>
  </property>
  <property fmtid="{D5CDD505-2E9C-101B-9397-08002B2CF9AE}" pid="69" name="MinhacCaracter">
    <vt:lpwstr/>
  </property>
  <property fmtid="{D5CDD505-2E9C-101B-9397-08002B2CF9AE}" pid="70" name="MinhacFechaAprobacion">
    <vt:lpwstr/>
  </property>
  <property fmtid="{D5CDD505-2E9C-101B-9397-08002B2CF9AE}" pid="71" name="MinhacClave">
    <vt:lpwstr/>
  </property>
  <property fmtid="{D5CDD505-2E9C-101B-9397-08002B2CF9AE}" pid="72" name="MinhacCategoriasNormas">
    <vt:lpwstr/>
  </property>
  <property fmtid="{D5CDD505-2E9C-101B-9397-08002B2CF9AE}" pid="73" name="Tipo Trámite">
    <vt:lpwstr/>
  </property>
  <property fmtid="{D5CDD505-2E9C-101B-9397-08002B2CF9AE}" pid="74" name="_SharedFileIndex">
    <vt:lpwstr/>
  </property>
  <property fmtid="{D5CDD505-2E9C-101B-9397-08002B2CF9AE}" pid="75" name="MinhacPais">
    <vt:lpwstr/>
  </property>
  <property fmtid="{D5CDD505-2E9C-101B-9397-08002B2CF9AE}" pid="76" name="MinhacDocumentoAdjunto">
    <vt:lpwstr/>
  </property>
  <property fmtid="{D5CDD505-2E9C-101B-9397-08002B2CF9AE}" pid="77" name="MinhacDescripcionDocumentoAdjunto">
    <vt:lpwstr/>
  </property>
  <property fmtid="{D5CDD505-2E9C-101B-9397-08002B2CF9AE}" pid="78" name="MinhacFechaBOE">
    <vt:lpwstr/>
  </property>
</Properties>
</file>